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30" windowWidth="18915" windowHeight="11535" activeTab="1"/>
  </bookViews>
  <sheets>
    <sheet name="Funds Reservation Form" sheetId="51" r:id="rId1"/>
    <sheet name="Household_Summary" sheetId="4" r:id="rId2"/>
    <sheet name="Periods" sheetId="5" state="hidden" r:id="rId3"/>
    <sheet name="Household Member #1-Income" sheetId="52" r:id="rId4"/>
    <sheet name="Household Member #2-Income" sheetId="44" r:id="rId5"/>
    <sheet name="Household Member #3-Income" sheetId="45" r:id="rId6"/>
    <sheet name="Household Member #4-Income" sheetId="49" r:id="rId7"/>
    <sheet name="Household Member #5-Income" sheetId="47" r:id="rId8"/>
    <sheet name="Household Member #6-Income" sheetId="48" r:id="rId9"/>
    <sheet name="Zero Income &amp; Unemployed Cert" sheetId="29" r:id="rId10"/>
    <sheet name="Pay Periods" sheetId="31" state="hidden" r:id="rId11"/>
    <sheet name="Revisions" sheetId="50" state="hidden" r:id="rId12"/>
  </sheets>
  <definedNames>
    <definedName name="_xlnm._FilterDatabase" localSheetId="1" hidden="1">Household_Summary!$J$7:$J$427</definedName>
    <definedName name="City">Household_Summary!$C$10</definedName>
    <definedName name="Colorado">Household_Summary!$M$3:$M$68</definedName>
    <definedName name="County">Household_Summary!$C$11</definedName>
    <definedName name="CountyState">Household_Summary!$M$3:$M$343</definedName>
    <definedName name="HHSize2015">Household_Summary!$N$2:$AA$2</definedName>
    <definedName name="Homebuyer_Name">Household_Summary!$C$8</definedName>
    <definedName name="HouseholdName" localSheetId="3">Household_Summary!#REF!</definedName>
    <definedName name="HouseholdName" localSheetId="4">Household_Summary!#REF!</definedName>
    <definedName name="HouseholdName" localSheetId="5">Household_Summary!#REF!</definedName>
    <definedName name="HouseholdName" localSheetId="6">Household_Summary!#REF!</definedName>
    <definedName name="HouseholdName" localSheetId="7">Household_Summary!#REF!</definedName>
    <definedName name="HouseholdName" localSheetId="8">Household_Summary!#REF!</definedName>
    <definedName name="HouseholdNumber" localSheetId="3">Household_Summary!#REF!</definedName>
    <definedName name="HouseholdNumber" localSheetId="4">Household_Summary!#REF!</definedName>
    <definedName name="HouseholdNumber" localSheetId="5">Household_Summary!#REF!</definedName>
    <definedName name="HouseholdNumber" localSheetId="6">Household_Summary!#REF!</definedName>
    <definedName name="HouseholdNumber" localSheetId="7">Household_Summary!#REF!</definedName>
    <definedName name="HouseholdNumber" localSheetId="8">Household_Summary!#REF!</definedName>
    <definedName name="HouseholdSize">Household_Summary!$H$8</definedName>
    <definedName name="Income_Year">Household_Summary!$H$9</definedName>
    <definedName name="Kansas">Household_Summary!$M$69:$M$173</definedName>
    <definedName name="Member_Institution">Household_Summary!$C$7</definedName>
    <definedName name="MRB_Income_Limits_2015">Household_Summary!$N$3:$AA$343</definedName>
    <definedName name="Name" localSheetId="3">Household_Summary!#REF!</definedName>
    <definedName name="Name" localSheetId="4">Household_Summary!#REF!</definedName>
    <definedName name="Name" localSheetId="5">Household_Summary!#REF!</definedName>
    <definedName name="Name" localSheetId="6">Household_Summary!#REF!</definedName>
    <definedName name="Name" localSheetId="7">Household_Summary!#REF!</definedName>
    <definedName name="Name" localSheetId="8">Household_Summary!#REF!</definedName>
    <definedName name="Nebraska">Household_Summary!$M$174:$M$266</definedName>
    <definedName name="Oklahoma">Household_Summary!$M$267:$M$343</definedName>
    <definedName name="PayRates">Periods!$A$2:$D$7</definedName>
    <definedName name="_xlnm.Print_Area" localSheetId="0">'Funds Reservation Form'!$A$1:$I$61</definedName>
    <definedName name="_xlnm.Print_Area" localSheetId="3">'Household Member #1-Income'!$A$1:$K$121</definedName>
    <definedName name="_xlnm.Print_Area" localSheetId="4">'Household Member #2-Income'!$A$1:$K$121</definedName>
    <definedName name="_xlnm.Print_Area" localSheetId="5">'Household Member #3-Income'!$A$1:$K$121</definedName>
    <definedName name="_xlnm.Print_Area" localSheetId="6">'Household Member #4-Income'!$A$1:$K$121</definedName>
    <definedName name="_xlnm.Print_Area" localSheetId="7">'Household Member #5-Income'!$A$1:$K$121</definedName>
    <definedName name="_xlnm.Print_Area" localSheetId="8">'Household Member #6-Income'!$A$1:$K$121</definedName>
    <definedName name="_xlnm.Print_Area" localSheetId="1">Household_Summary!$B$1:$H$44</definedName>
    <definedName name="Property_Address">Household_Summary!$C$9</definedName>
    <definedName name="State">Household_Summary!$F$10</definedName>
    <definedName name="TotalHouseholdSize">Household_Summary!$H$8</definedName>
    <definedName name="Zip">Household_Summary!$H$10</definedName>
  </definedNames>
  <calcPr calcId="125725" concurrentCalc="0"/>
</workbook>
</file>

<file path=xl/calcChain.xml><?xml version="1.0" encoding="utf-8"?>
<calcChain xmlns="http://schemas.openxmlformats.org/spreadsheetml/2006/main">
  <c r="F21" i="51"/>
  <c r="F23"/>
  <c r="F47" i="52"/>
  <c r="F47" i="45"/>
  <c r="B65" i="52"/>
  <c r="B5"/>
  <c r="B103"/>
  <c r="E108"/>
  <c r="F37" i="4"/>
  <c r="B70" i="52"/>
  <c r="B94"/>
  <c r="E37" i="4"/>
  <c r="B15" i="52"/>
  <c r="F19"/>
  <c r="M11"/>
  <c r="F18"/>
  <c r="F20"/>
  <c r="E22"/>
  <c r="M28"/>
  <c r="F35"/>
  <c r="F37"/>
  <c r="E39"/>
  <c r="B49"/>
  <c r="F52"/>
  <c r="F53"/>
  <c r="F54"/>
  <c r="E56"/>
  <c r="E61"/>
  <c r="D37" i="4"/>
  <c r="F104" i="52"/>
  <c r="A99"/>
  <c r="B75"/>
  <c r="B81"/>
  <c r="B86"/>
  <c r="B90"/>
  <c r="M84"/>
  <c r="Q78"/>
  <c r="M78"/>
  <c r="Q68"/>
  <c r="B64"/>
  <c r="B32"/>
  <c r="F36"/>
  <c r="F56"/>
  <c r="M45"/>
  <c r="M46"/>
  <c r="B40"/>
  <c r="F39"/>
  <c r="A33"/>
  <c r="M29"/>
  <c r="B23"/>
  <c r="F22"/>
  <c r="A16"/>
  <c r="M12"/>
  <c r="B4"/>
  <c r="B40" i="44"/>
  <c r="B32" i="45"/>
  <c r="B40"/>
  <c r="B32" i="49"/>
  <c r="B40"/>
  <c r="B32" i="47"/>
  <c r="B40"/>
  <c r="B32" i="48"/>
  <c r="B40"/>
  <c r="B15" i="47"/>
  <c r="B23"/>
  <c r="B15" i="48"/>
  <c r="B23"/>
  <c r="B15" i="49"/>
  <c r="B23"/>
  <c r="B23" i="44"/>
  <c r="B15" i="45"/>
  <c r="F18"/>
  <c r="F19"/>
  <c r="F20"/>
  <c r="B23"/>
  <c r="A16"/>
  <c r="M11"/>
  <c r="B70" i="44"/>
  <c r="B75"/>
  <c r="B81"/>
  <c r="B86"/>
  <c r="B90"/>
  <c r="B94"/>
  <c r="B70" i="45"/>
  <c r="B75"/>
  <c r="B81"/>
  <c r="M84"/>
  <c r="B86"/>
  <c r="B90"/>
  <c r="B94"/>
  <c r="B70" i="49"/>
  <c r="B75"/>
  <c r="B81"/>
  <c r="B86"/>
  <c r="B90"/>
  <c r="B94"/>
  <c r="B70" i="47"/>
  <c r="B75"/>
  <c r="B81"/>
  <c r="B86"/>
  <c r="B90"/>
  <c r="B94"/>
  <c r="B70" i="48"/>
  <c r="B75"/>
  <c r="B81"/>
  <c r="B86"/>
  <c r="B90"/>
  <c r="B94"/>
  <c r="F104"/>
  <c r="F104" i="47"/>
  <c r="F104" i="49"/>
  <c r="F104" i="45"/>
  <c r="F104" i="44"/>
  <c r="B103"/>
  <c r="E108"/>
  <c r="B103" i="45"/>
  <c r="E108"/>
  <c r="B103" i="49"/>
  <c r="E108"/>
  <c r="B103" i="47"/>
  <c r="E108"/>
  <c r="B103" i="48"/>
  <c r="E108"/>
  <c r="F42" i="4"/>
  <c r="F41"/>
  <c r="F40"/>
  <c r="F39"/>
  <c r="F38"/>
  <c r="A99" i="44"/>
  <c r="A99" i="45"/>
  <c r="A99" i="49"/>
  <c r="A99" i="47"/>
  <c r="A99" i="48"/>
  <c r="E33" i="4"/>
  <c r="F32"/>
  <c r="B49" i="44"/>
  <c r="B49" i="45"/>
  <c r="B49" i="49"/>
  <c r="B49" i="47"/>
  <c r="B49" i="48"/>
  <c r="F53" i="44"/>
  <c r="F53" i="45"/>
  <c r="F53" i="49"/>
  <c r="F53" i="47"/>
  <c r="F53" i="48"/>
  <c r="F52" i="44"/>
  <c r="F52" i="45"/>
  <c r="F52" i="49"/>
  <c r="F52" i="47"/>
  <c r="F52" i="48"/>
  <c r="F47" i="44"/>
  <c r="F47" i="49"/>
  <c r="F47" i="47"/>
  <c r="F47" i="48"/>
  <c r="G12" i="51"/>
  <c r="F12" i="4"/>
  <c r="G15" i="51"/>
  <c r="G13"/>
  <c r="G14"/>
  <c r="G37" i="4"/>
  <c r="F18" i="44"/>
  <c r="F20"/>
  <c r="E22"/>
  <c r="E61"/>
  <c r="D38" i="4"/>
  <c r="E38"/>
  <c r="G38"/>
  <c r="E22" i="45"/>
  <c r="F54"/>
  <c r="E56"/>
  <c r="F36"/>
  <c r="M28"/>
  <c r="F35"/>
  <c r="F37"/>
  <c r="E39"/>
  <c r="E61"/>
  <c r="D39" i="4"/>
  <c r="E39"/>
  <c r="G39"/>
  <c r="F18" i="49"/>
  <c r="F20"/>
  <c r="E22"/>
  <c r="E61"/>
  <c r="D40" i="4"/>
  <c r="E40"/>
  <c r="G40"/>
  <c r="F18" i="47"/>
  <c r="F20"/>
  <c r="E22"/>
  <c r="E61"/>
  <c r="D41" i="4"/>
  <c r="E41"/>
  <c r="G41"/>
  <c r="F18" i="48"/>
  <c r="F20"/>
  <c r="E22"/>
  <c r="E61"/>
  <c r="D42" i="4"/>
  <c r="E42"/>
  <c r="G42"/>
  <c r="G43"/>
  <c r="H12"/>
  <c r="G17" i="51"/>
  <c r="D18"/>
  <c r="F19" i="44"/>
  <c r="B15"/>
  <c r="B32"/>
  <c r="F35"/>
  <c r="F36"/>
  <c r="F37"/>
  <c r="E39"/>
  <c r="F54"/>
  <c r="E56"/>
  <c r="F19" i="49"/>
  <c r="F35"/>
  <c r="F36"/>
  <c r="F37"/>
  <c r="E39"/>
  <c r="F54"/>
  <c r="E56"/>
  <c r="F19" i="47"/>
  <c r="F35"/>
  <c r="F36"/>
  <c r="F37"/>
  <c r="E39"/>
  <c r="F54"/>
  <c r="E56"/>
  <c r="F19" i="48"/>
  <c r="F35"/>
  <c r="F36"/>
  <c r="F37"/>
  <c r="E39"/>
  <c r="F54"/>
  <c r="E56"/>
  <c r="G11" i="51"/>
  <c r="G10"/>
  <c r="C10"/>
  <c r="B65" i="49"/>
  <c r="B5"/>
  <c r="M84"/>
  <c r="Q78"/>
  <c r="M78"/>
  <c r="Q68"/>
  <c r="B64"/>
  <c r="F56"/>
  <c r="M45"/>
  <c r="M46"/>
  <c r="F39"/>
  <c r="A33"/>
  <c r="M28"/>
  <c r="M29"/>
  <c r="F22"/>
  <c r="A16"/>
  <c r="M11"/>
  <c r="M12"/>
  <c r="B4"/>
  <c r="B65" i="48"/>
  <c r="B5"/>
  <c r="M84"/>
  <c r="Q78"/>
  <c r="M78"/>
  <c r="Q68"/>
  <c r="B64"/>
  <c r="F56"/>
  <c r="M45"/>
  <c r="M46"/>
  <c r="F39"/>
  <c r="A33"/>
  <c r="M28"/>
  <c r="M29"/>
  <c r="F22"/>
  <c r="A16"/>
  <c r="M11"/>
  <c r="M12"/>
  <c r="B4"/>
  <c r="B65" i="47"/>
  <c r="B5"/>
  <c r="M84"/>
  <c r="Q78"/>
  <c r="M78"/>
  <c r="Q68"/>
  <c r="B64"/>
  <c r="F56"/>
  <c r="M45"/>
  <c r="M46"/>
  <c r="F39"/>
  <c r="A33"/>
  <c r="M28"/>
  <c r="M29"/>
  <c r="F22"/>
  <c r="A16"/>
  <c r="M11"/>
  <c r="M12"/>
  <c r="B4"/>
  <c r="B65" i="45"/>
  <c r="B5"/>
  <c r="Q78"/>
  <c r="M78"/>
  <c r="Q68"/>
  <c r="B64"/>
  <c r="F56"/>
  <c r="M45"/>
  <c r="M46"/>
  <c r="F39"/>
  <c r="A33"/>
  <c r="M29"/>
  <c r="F22"/>
  <c r="M12"/>
  <c r="B4"/>
  <c r="B65" i="44"/>
  <c r="B5"/>
  <c r="M84"/>
  <c r="Q78"/>
  <c r="M78"/>
  <c r="Q68"/>
  <c r="B64"/>
  <c r="F56"/>
  <c r="M45"/>
  <c r="M46"/>
  <c r="F39"/>
  <c r="A33"/>
  <c r="M28"/>
  <c r="M29"/>
  <c r="F22"/>
  <c r="A16"/>
  <c r="M11"/>
  <c r="M12"/>
  <c r="B4"/>
  <c r="B9" i="29"/>
  <c r="H24" i="4"/>
  <c r="H15"/>
  <c r="E11"/>
  <c r="G16" i="51"/>
</calcChain>
</file>

<file path=xl/comments1.xml><?xml version="1.0" encoding="utf-8"?>
<comments xmlns="http://schemas.openxmlformats.org/spreadsheetml/2006/main">
  <authors>
    <author>Theresa A. Smith</author>
  </authors>
  <commentList>
    <comment ref="C11" authorId="0">
      <text>
        <r>
          <rPr>
            <sz val="9"/>
            <color indexed="81"/>
            <rFont val="Calibri"/>
            <family val="2"/>
            <scheme val="minor"/>
          </rPr>
          <t>Only the 1st four numbers of the Member's DDA are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Terri A. Smith</author>
  </authors>
  <commentList>
    <comment ref="C11" authorId="0">
      <text>
        <r>
          <rPr>
            <sz val="9"/>
            <color indexed="81"/>
            <rFont val="Calibri"/>
            <family val="2"/>
            <scheme val="minor"/>
          </rPr>
          <t>Select State before selecting County/MSA.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Terri A. Smith</author>
    <author>lightc</author>
  </authors>
  <commentList>
    <comment ref="B11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OT/Bonus/Commissions/Tips + YTD other income.</t>
        </r>
      </text>
    </comment>
    <comment ref="F15" authorId="1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</text>
    </comment>
    <comment ref="B28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 Tips + YTD other income.</t>
        </r>
      </text>
    </comment>
    <comment ref="F32" authorId="1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</t>
        </r>
        <r>
          <rPr>
            <b/>
            <sz val="9"/>
            <color indexed="81"/>
            <rFont val="Calibri"/>
            <family val="2"/>
            <scheme val="minor"/>
          </rPr>
          <t>.</t>
        </r>
      </text>
    </comment>
    <comment ref="B36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</text>
    </comment>
    <comment ref="F46" authorId="0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range.</t>
        </r>
      </text>
    </comment>
    <comment ref="B47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 Tips + YTD other income.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9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4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Terri A. Smith</author>
    <author>lightc</author>
  </authors>
  <commentList>
    <comment ref="B11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OT/Bonus/Commissions/Tips + YTD other income.</t>
        </r>
      </text>
    </comment>
    <comment ref="F15" authorId="1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</text>
    </comment>
    <comment ref="B28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 Tips + YTD other income.</t>
        </r>
      </text>
    </comment>
    <comment ref="F32" authorId="1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</t>
        </r>
        <r>
          <rPr>
            <b/>
            <sz val="9"/>
            <color indexed="81"/>
            <rFont val="Calibri"/>
            <family val="2"/>
            <scheme val="minor"/>
          </rPr>
          <t>.</t>
        </r>
      </text>
    </comment>
    <comment ref="B36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</text>
    </comment>
    <comment ref="F46" authorId="0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range.</t>
        </r>
      </text>
    </comment>
    <comment ref="B47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 Tips + YTD other income.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9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4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Terri A. Smith</author>
    <author>lightc</author>
  </authors>
  <commentList>
    <comment ref="B11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OT/Bonus/Commissions/Tips + YTD other income.</t>
        </r>
      </text>
    </comment>
    <comment ref="F15" authorId="1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</text>
    </comment>
    <comment ref="B28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 Tips + YTD other income.</t>
        </r>
      </text>
    </comment>
    <comment ref="F32" authorId="1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</t>
        </r>
        <r>
          <rPr>
            <b/>
            <sz val="9"/>
            <color indexed="81"/>
            <rFont val="Calibri"/>
            <family val="2"/>
            <scheme val="minor"/>
          </rPr>
          <t>.</t>
        </r>
      </text>
    </comment>
    <comment ref="B36" authorId="1">
      <text>
        <r>
          <rPr>
            <sz val="9"/>
            <color indexed="81"/>
            <rFont val="Calibri"/>
            <family val="2"/>
            <scheme val="minor"/>
          </rPr>
          <t xml:space="preserve">Enter all income NOT included in "Base Wages" (i.e. overtime, bonus, commission, tips, etc.).
</t>
        </r>
      </text>
    </comment>
    <comment ref="F46" authorId="0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1">
      <text>
        <r>
          <rPr>
            <sz val="9"/>
            <color indexed="81"/>
            <rFont val="Calibri"/>
            <family val="2"/>
            <scheme val="minor"/>
          </rPr>
          <t xml:space="preserve">Enter ALL YTD gross income + YTD OT/Bonus/Commissions/ Tips + YTD other income.
</t>
        </r>
      </text>
    </comment>
    <comment ref="B53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9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4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Terri A. Smith</author>
    <author>lightc</author>
  </authors>
  <commentList>
    <comment ref="B11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OT/Bonus/Commissions/Tips + YTD other income.</t>
        </r>
      </text>
    </comment>
    <comment ref="F15" authorId="1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</text>
    </comment>
    <comment ref="B28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 Tips + YTD other income.</t>
        </r>
      </text>
    </comment>
    <comment ref="F32" authorId="1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</t>
        </r>
        <r>
          <rPr>
            <b/>
            <sz val="9"/>
            <color indexed="81"/>
            <rFont val="Calibri"/>
            <family val="2"/>
            <scheme val="minor"/>
          </rPr>
          <t>.</t>
        </r>
      </text>
    </comment>
    <comment ref="B36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6" authorId="0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1">
      <text>
        <r>
          <rPr>
            <sz val="9"/>
            <color indexed="81"/>
            <rFont val="Calibri"/>
            <family val="2"/>
            <scheme val="minor"/>
          </rPr>
          <t xml:space="preserve">Enter ALL YTD gross income + YTD OT/Bonus/Commissions/ Tips + YTD other income.
</t>
        </r>
      </text>
    </comment>
    <comment ref="B53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9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4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Terri A. Smith</author>
    <author>lightc</author>
  </authors>
  <commentList>
    <comment ref="B11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OT/Bonus/Commissions/Tips + YTD other income.</t>
        </r>
      </text>
    </comment>
    <comment ref="F15" authorId="1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</text>
    </comment>
    <comment ref="B28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 Tips + YTD other income.</t>
        </r>
      </text>
    </comment>
    <comment ref="F32" authorId="1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</t>
        </r>
        <r>
          <rPr>
            <b/>
            <sz val="9"/>
            <color indexed="81"/>
            <rFont val="Calibri"/>
            <family val="2"/>
            <scheme val="minor"/>
          </rPr>
          <t>.</t>
        </r>
      </text>
    </comment>
    <comment ref="B36" authorId="1">
      <text>
        <r>
          <rPr>
            <sz val="9"/>
            <color indexed="81"/>
            <rFont val="Calibri"/>
            <family val="2"/>
            <scheme val="minor"/>
          </rPr>
          <t>Enter alll income NOT included in "Base Wages" (i.e. overtime, bonus, commission, tips, etc.).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6" authorId="0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range.</t>
        </r>
      </text>
    </comment>
    <comment ref="B47" authorId="1">
      <text>
        <r>
          <rPr>
            <sz val="9"/>
            <color indexed="81"/>
            <rFont val="Calibri"/>
            <family val="2"/>
            <scheme val="minor"/>
          </rPr>
          <t xml:space="preserve">Enter ALL YTD gross income + YTD OT/Bonus/Commissions/ Tips + YTD other income.
</t>
        </r>
      </text>
    </comment>
    <comment ref="B53" authorId="1">
      <text>
        <r>
          <rPr>
            <sz val="9"/>
            <color indexed="81"/>
            <rFont val="Calibri"/>
            <family val="2"/>
            <scheme val="minor"/>
          </rPr>
          <t xml:space="preserve">Enter all income NOT included in "Base Wages" (i.e. overtime, bonus, commission, tips, etc.).
</t>
        </r>
      </text>
    </comment>
    <comment ref="B79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4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Terri A. Smith</author>
    <author>lightc</author>
  </authors>
  <commentList>
    <comment ref="B11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OT/Bonus/Commissions/Tips + YTD other income.</t>
        </r>
      </text>
    </comment>
    <comment ref="F15" authorId="1">
      <text>
        <r>
          <rPr>
            <sz val="9"/>
            <color indexed="81"/>
            <rFont val="Calibri"/>
            <family val="2"/>
            <scheme val="minor"/>
          </rPr>
          <t xml:space="preserve">If a range of hours is indicated, enter the high end of the range.
</t>
        </r>
      </text>
    </comment>
    <comment ref="B19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</text>
    </comment>
    <comment ref="B28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 Tips + YTD other income.</t>
        </r>
      </text>
    </comment>
    <comment ref="F32" authorId="1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</t>
        </r>
        <r>
          <rPr>
            <b/>
            <sz val="9"/>
            <color indexed="81"/>
            <rFont val="Calibri"/>
            <family val="2"/>
            <scheme val="minor"/>
          </rPr>
          <t>.</t>
        </r>
      </text>
    </comment>
    <comment ref="B36" authorId="1">
      <text>
        <r>
          <rPr>
            <sz val="9"/>
            <color indexed="81"/>
            <rFont val="Calibri"/>
            <family val="2"/>
            <scheme val="minor"/>
          </rPr>
          <t>Enter all income NOT included in "Base Wages" (i.e. overtime, bonus, commission, tips, etc.).</t>
        </r>
      </text>
    </comment>
    <comment ref="F46" authorId="0">
      <text>
        <r>
          <rPr>
            <sz val="9"/>
            <color indexed="81"/>
            <rFont val="Calibri"/>
            <family val="2"/>
            <scheme val="minor"/>
          </rPr>
          <t>If a range of hours is indicated, enter the high end of the range.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1">
      <text>
        <r>
          <rPr>
            <sz val="9"/>
            <color indexed="81"/>
            <rFont val="Calibri"/>
            <family val="2"/>
            <scheme val="minor"/>
          </rPr>
          <t>Enter ALL YTD gross income + YTD OT/Bonus/Commissions/ Tips + YTD other income.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1">
      <text>
        <r>
          <rPr>
            <sz val="9"/>
            <color indexed="81"/>
            <rFont val="Calibri"/>
            <family val="2"/>
            <scheme val="minor"/>
          </rPr>
          <t xml:space="preserve">Enter all income NOT included in "Base Wages" (i.e. overtime, bonus, commission, tips, etc.).
</t>
        </r>
      </text>
    </comment>
    <comment ref="B79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4" authorId="0">
      <text>
        <r>
          <rPr>
            <sz val="9"/>
            <color indexed="81"/>
            <rFont val="Calibri"/>
            <family val="2"/>
            <scheme val="minor"/>
          </rPr>
          <t>Enter the start date of the income reporting period for the YTD pay.  (Depending on pay schedule, this could be a date from the previous year.) If the household member's hire date was after January 1, enter the hire date.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<sst xmlns="http://schemas.openxmlformats.org/spreadsheetml/2006/main" count="1196" uniqueCount="523">
  <si>
    <t>Household Member Number</t>
  </si>
  <si>
    <t>Name (First and Last)</t>
  </si>
  <si>
    <t>Relationship to Head of Household</t>
  </si>
  <si>
    <t>Pay Rates</t>
  </si>
  <si>
    <t>PayRate Factor</t>
  </si>
  <si>
    <t>Address:</t>
  </si>
  <si>
    <t>City</t>
  </si>
  <si>
    <t xml:space="preserve">State:  </t>
  </si>
  <si>
    <t>Annual Pay Rate</t>
  </si>
  <si>
    <t>Hourly Pay Rate</t>
  </si>
  <si>
    <t>Weekly Pay Rate</t>
  </si>
  <si>
    <t>Bi-Weekly Pay Rate</t>
  </si>
  <si>
    <t>Semi-Monthly Pay Rate</t>
  </si>
  <si>
    <t>Monthly Pay Rate</t>
  </si>
  <si>
    <t>Member Institution:</t>
  </si>
  <si>
    <t xml:space="preserve">County/MSA: </t>
  </si>
  <si>
    <t>Percent AMI:</t>
  </si>
  <si>
    <t>Adams Co, Colorado</t>
  </si>
  <si>
    <t>Alamosa Co, Colorado</t>
  </si>
  <si>
    <t>Arapahoe Co, Colorado</t>
  </si>
  <si>
    <t>Baca Co, Colorado</t>
  </si>
  <si>
    <t>Bent Co, Colorado</t>
  </si>
  <si>
    <t>Boulder Co, Colorado</t>
  </si>
  <si>
    <t>Broomfield, Colorado</t>
  </si>
  <si>
    <t>Chaffee Co, Colorado</t>
  </si>
  <si>
    <t>Cheyenne Co, Colorado</t>
  </si>
  <si>
    <t>Clear Creek Co, Colorado</t>
  </si>
  <si>
    <t>Conejos Co, Colorado</t>
  </si>
  <si>
    <t>Kiowa Co, Colorado</t>
  </si>
  <si>
    <t>Lake Co, Colorado</t>
  </si>
  <si>
    <t>La Plata Co, Colorado</t>
  </si>
  <si>
    <t>Larimer Co, Colorado</t>
  </si>
  <si>
    <t>Mesa Co, Colorado</t>
  </si>
  <si>
    <t>Montrose Co, Colorado</t>
  </si>
  <si>
    <t>Morgan Co, Colorado</t>
  </si>
  <si>
    <t>Pueblo Co, Colorado</t>
  </si>
  <si>
    <t>Rio Blanco Co, Colorado</t>
  </si>
  <si>
    <t>Rio Grande Co, Colorado</t>
  </si>
  <si>
    <t>Routt Co, Colorado</t>
  </si>
  <si>
    <t>Saguache Co, Colorado</t>
  </si>
  <si>
    <t>San Juan Co, Colorado</t>
  </si>
  <si>
    <t>San Miguel Co, Colorado</t>
  </si>
  <si>
    <t>Sedgwick Co, Colorado</t>
  </si>
  <si>
    <t>Summit Co, Colorado</t>
  </si>
  <si>
    <t>Teller Co, Colorado</t>
  </si>
  <si>
    <t>Washington Co, Colorado</t>
  </si>
  <si>
    <t>Weld Co, Colorado</t>
  </si>
  <si>
    <t>Yuma Co, Colorado</t>
  </si>
  <si>
    <t>Allen Co, Kansas</t>
  </si>
  <si>
    <t>Anderson Co, Kansas</t>
  </si>
  <si>
    <t>Atchison Co, Kansas</t>
  </si>
  <si>
    <t>Barber Co, Kansas</t>
  </si>
  <si>
    <t>Barton Co, Kansas</t>
  </si>
  <si>
    <t>Bourbon Co, Kansas</t>
  </si>
  <si>
    <t>Brown Co, Kansas</t>
  </si>
  <si>
    <t>Butler Co, Kansas</t>
  </si>
  <si>
    <t>Chase Co, Kansas</t>
  </si>
  <si>
    <t>Chautauqua Co, Kansas</t>
  </si>
  <si>
    <t>Cherokee Co, Kansas</t>
  </si>
  <si>
    <t>Cheyenne Co, Kansas</t>
  </si>
  <si>
    <t>Clark Co, Kansas</t>
  </si>
  <si>
    <t>Clay Co, Kansas</t>
  </si>
  <si>
    <t>Cloud Co, Kansas</t>
  </si>
  <si>
    <t>Coffey Co, Kansas</t>
  </si>
  <si>
    <t>Comanche Co, Kansas</t>
  </si>
  <si>
    <t>Cowley Co, Kansas</t>
  </si>
  <si>
    <t>Crawford Co, Kansas</t>
  </si>
  <si>
    <t>Decatur Co, Kansas</t>
  </si>
  <si>
    <t>Dickinson Co, Kansas</t>
  </si>
  <si>
    <t>Doniphan Co, Kansas</t>
  </si>
  <si>
    <t>Douglas Co, Kansas</t>
  </si>
  <si>
    <t>Edwards Co, Kansas</t>
  </si>
  <si>
    <t>Elk Co, Kansas</t>
  </si>
  <si>
    <t>Ellis Co, Kansas</t>
  </si>
  <si>
    <t>Ellsworth Co, Kansas</t>
  </si>
  <si>
    <t>Finney Co, Kansas</t>
  </si>
  <si>
    <t>Ford Co, Kansas</t>
  </si>
  <si>
    <t>Franklin Co, Kansas</t>
  </si>
  <si>
    <t>Geary Co, Kansas</t>
  </si>
  <si>
    <t>Gove Co, Kansas</t>
  </si>
  <si>
    <t>Graham Co, Kansas</t>
  </si>
  <si>
    <t>Grant Co, Kansas</t>
  </si>
  <si>
    <t>Gray Co, Kansas</t>
  </si>
  <si>
    <t>Greeley Co, Kansas</t>
  </si>
  <si>
    <t>Greenwood Co, Kansas</t>
  </si>
  <si>
    <t>Hamilton Co, Kansas</t>
  </si>
  <si>
    <t>Harper Co, Kansas</t>
  </si>
  <si>
    <t>Harvey Co, Kansas</t>
  </si>
  <si>
    <t>Haskell Co, Kansas</t>
  </si>
  <si>
    <t>Hodgeman Co, Kansas</t>
  </si>
  <si>
    <t>Jackson Co, Kansas</t>
  </si>
  <si>
    <t>Jefferson Co, Kansas</t>
  </si>
  <si>
    <t>Jewell Co, Kansas</t>
  </si>
  <si>
    <t>Johnson Co, Kansas</t>
  </si>
  <si>
    <t>Kearny Co, Kansas</t>
  </si>
  <si>
    <t>Kingman Co, Kansas</t>
  </si>
  <si>
    <t>Kiowa Co, Kansas</t>
  </si>
  <si>
    <t>Labette Co, Kansas</t>
  </si>
  <si>
    <t>Lane Co, Kansas</t>
  </si>
  <si>
    <t>Leavenworth Co, Kansas</t>
  </si>
  <si>
    <t>Lincoln Co, Kansas</t>
  </si>
  <si>
    <t>Linn Co, Kansas</t>
  </si>
  <si>
    <t>Logan Co, Kansas</t>
  </si>
  <si>
    <t>Lyon Co, Kansas</t>
  </si>
  <si>
    <t>McPherson Co, Kansas</t>
  </si>
  <si>
    <t>Marion Co, Kansas</t>
  </si>
  <si>
    <t>Marshall Co, Kansas</t>
  </si>
  <si>
    <t>Meade Co, Kansas</t>
  </si>
  <si>
    <t>Miami Co, Kansas</t>
  </si>
  <si>
    <t>Mitchell Co, Kansas</t>
  </si>
  <si>
    <t>Montgomery Co, Kansas</t>
  </si>
  <si>
    <t>Morris Co, Kansas</t>
  </si>
  <si>
    <t>Morton Co, Kansas</t>
  </si>
  <si>
    <t>Nemaha Co, Kansas</t>
  </si>
  <si>
    <t>Neosho Co, Kansas</t>
  </si>
  <si>
    <t>Ness Co, Kansas</t>
  </si>
  <si>
    <t>Norton Co, Kansas</t>
  </si>
  <si>
    <t>Osage Co, Kansas</t>
  </si>
  <si>
    <t>Osborne Co, Kansas</t>
  </si>
  <si>
    <t>Ottawa Co, Kansas</t>
  </si>
  <si>
    <t>Pawnee Co, Kansas</t>
  </si>
  <si>
    <t>Phillips Co, Kansas</t>
  </si>
  <si>
    <t>Pottawatomie Co, Kansas</t>
  </si>
  <si>
    <t>Pratt Co, Kansas</t>
  </si>
  <si>
    <t>Rawlins Co, Kansas</t>
  </si>
  <si>
    <t>Reno Co, Kansas</t>
  </si>
  <si>
    <t>Republic Co, Kansas</t>
  </si>
  <si>
    <t>Rice Co, Kansas</t>
  </si>
  <si>
    <t>Riley Co, Kansas</t>
  </si>
  <si>
    <t>Rooks Co, Kansas</t>
  </si>
  <si>
    <t>Rush Co, Kansas</t>
  </si>
  <si>
    <t>Russell Co, Kansas</t>
  </si>
  <si>
    <t>Saline Co, Kansas</t>
  </si>
  <si>
    <t>Scott Co, Kansas</t>
  </si>
  <si>
    <t>Sedgwick Co, Kansas</t>
  </si>
  <si>
    <t>Seward Co, Kansas</t>
  </si>
  <si>
    <t>Shawnee Co, Kansas</t>
  </si>
  <si>
    <t>Sheridan Co, Kansas</t>
  </si>
  <si>
    <t>Sherman Co, Kansas</t>
  </si>
  <si>
    <t>Smith Co, Kansas</t>
  </si>
  <si>
    <t>Stafford Co, Kansas</t>
  </si>
  <si>
    <t>Stanton Co, Kansas</t>
  </si>
  <si>
    <t>Stevens Co, Kansas</t>
  </si>
  <si>
    <t>Sumner Co, Kansas</t>
  </si>
  <si>
    <t>Thomas Co, Kansas</t>
  </si>
  <si>
    <t>Trego Co, Kansas</t>
  </si>
  <si>
    <t>Wabaunsee Co, Kansas</t>
  </si>
  <si>
    <t>Wallace Co, Kansas</t>
  </si>
  <si>
    <t>Washington Co, Kansas</t>
  </si>
  <si>
    <t>Wichita Co, Kansas</t>
  </si>
  <si>
    <t>Wilson Co, Kansas</t>
  </si>
  <si>
    <t>Woodson Co, Kansas</t>
  </si>
  <si>
    <t>Wyandotte Co, Kansas</t>
  </si>
  <si>
    <t>Adams Co, Nebraska</t>
  </si>
  <si>
    <t>Antelope Co, Nebraska</t>
  </si>
  <si>
    <t>Arthur Co, Nebraska</t>
  </si>
  <si>
    <t>Banner Co, Nebraska</t>
  </si>
  <si>
    <t>Blaine Co, Nebraska</t>
  </si>
  <si>
    <t>Boone Co, Nebraska</t>
  </si>
  <si>
    <t>Box Butte Co, Nebraska</t>
  </si>
  <si>
    <t>Boyd Co, Nebraska</t>
  </si>
  <si>
    <t>Brown Co, Nebraska</t>
  </si>
  <si>
    <t>Buffalo Co, Nebraska</t>
  </si>
  <si>
    <t>Burt Co, Nebraska</t>
  </si>
  <si>
    <t>Butler Co, Nebraska</t>
  </si>
  <si>
    <t>Cass Co, Nebraska</t>
  </si>
  <si>
    <t>Cedar Co, Nebraska</t>
  </si>
  <si>
    <t>Chase Co, Nebraska</t>
  </si>
  <si>
    <t>Cherry Co, Nebraska</t>
  </si>
  <si>
    <t>Cheyenne Co, Nebraska</t>
  </si>
  <si>
    <t>Clay Co, Nebraska</t>
  </si>
  <si>
    <t>Colfax Co, Nebraska</t>
  </si>
  <si>
    <t>Cuming Co, Nebraska</t>
  </si>
  <si>
    <t>Custer Co, Nebraska</t>
  </si>
  <si>
    <t>Dakota Co, Nebraska</t>
  </si>
  <si>
    <t>Dawes Co, Nebraska</t>
  </si>
  <si>
    <t>Dawson Co, Nebraska</t>
  </si>
  <si>
    <t>Deuel Co, Nebraska</t>
  </si>
  <si>
    <t>Dixon Co, Nebraska</t>
  </si>
  <si>
    <t>Dodge Co, Nebraska</t>
  </si>
  <si>
    <t>Douglas Co, Nebraska</t>
  </si>
  <si>
    <t>Dundy Co, Nebraska</t>
  </si>
  <si>
    <t>Fillmore Co, Nebraska</t>
  </si>
  <si>
    <t>Franklin Co, Nebraska</t>
  </si>
  <si>
    <t>Frontier Co, Nebraska</t>
  </si>
  <si>
    <t>Furnas Co, Nebraska</t>
  </si>
  <si>
    <t>Gage Co, Nebraska</t>
  </si>
  <si>
    <t>Garden Co, Nebraska</t>
  </si>
  <si>
    <t>Garfield Co, Nebraska</t>
  </si>
  <si>
    <t>Gosper Co, Nebraska</t>
  </si>
  <si>
    <t>Grant Co, Nebraska</t>
  </si>
  <si>
    <t>Greeley Co, Nebraska</t>
  </si>
  <si>
    <t>Hall Co, Nebraska</t>
  </si>
  <si>
    <t>Hamilton Co, Nebraska</t>
  </si>
  <si>
    <t>Harlan Co, Nebraska</t>
  </si>
  <si>
    <t>Hayes Co, Nebraska</t>
  </si>
  <si>
    <t>Hitchcock Co, Nebraska</t>
  </si>
  <si>
    <t>Holt Co, Nebraska</t>
  </si>
  <si>
    <t>Hooker Co, Nebraska</t>
  </si>
  <si>
    <t>Howard Co, Nebraska</t>
  </si>
  <si>
    <t>Jefferson Co, Nebraska</t>
  </si>
  <si>
    <t>Johnson Co, Nebraska</t>
  </si>
  <si>
    <t>Kearney Co, Nebraska</t>
  </si>
  <si>
    <t>Keith Co, Nebraska</t>
  </si>
  <si>
    <t>Keya Paha Co, Nebraska</t>
  </si>
  <si>
    <t>Kimball Co, Nebraska</t>
  </si>
  <si>
    <t>Knox Co, Nebraska</t>
  </si>
  <si>
    <t>Lancaster Co, Nebraska</t>
  </si>
  <si>
    <t>Lincoln Co, Nebraska</t>
  </si>
  <si>
    <t>Logan Co, Nebraska</t>
  </si>
  <si>
    <t>Loup Co, Nebraska</t>
  </si>
  <si>
    <t>McPherson Co, Nebraska</t>
  </si>
  <si>
    <t>Madison Co, Nebraska</t>
  </si>
  <si>
    <t>Merrick Co, Nebraska</t>
  </si>
  <si>
    <t>Morrill Co, Nebraska</t>
  </si>
  <si>
    <t>Nance Co, Nebraska</t>
  </si>
  <si>
    <t>Nemaha Co, Nebraska</t>
  </si>
  <si>
    <t>Nuckolls Co, Nebraska</t>
  </si>
  <si>
    <t>Otoe Co, Nebraska</t>
  </si>
  <si>
    <t>Pawnee Co, Nebraska</t>
  </si>
  <si>
    <t>Perkins Co, Nebraska</t>
  </si>
  <si>
    <t>Phelps Co, Nebraska</t>
  </si>
  <si>
    <t>Pierce Co, Nebraska</t>
  </si>
  <si>
    <t>Platte Co, Nebraska</t>
  </si>
  <si>
    <t>Polk Co, Nebraska</t>
  </si>
  <si>
    <t>Red Willow Co, Nebraska</t>
  </si>
  <si>
    <t>Richardson Co, Nebraska</t>
  </si>
  <si>
    <t>Rock Co, Nebraska</t>
  </si>
  <si>
    <t>Saline Co, Nebraska</t>
  </si>
  <si>
    <t>Sarpy Co, Nebraska</t>
  </si>
  <si>
    <t>Saunders Co, Nebraska</t>
  </si>
  <si>
    <t>Scotts Bluff Co, Nebraska</t>
  </si>
  <si>
    <t>Seward Co, Nebraska</t>
  </si>
  <si>
    <t>Sheridan Co, Nebraska</t>
  </si>
  <si>
    <t>Sherman Co, Nebraska</t>
  </si>
  <si>
    <t>Sioux Co, Nebraska</t>
  </si>
  <si>
    <t>Stanton Co, Nebraska</t>
  </si>
  <si>
    <t>Thayer Co, Nebraska</t>
  </si>
  <si>
    <t>Thomas Co, Nebraska</t>
  </si>
  <si>
    <t>Thurston Co, Nebraska</t>
  </si>
  <si>
    <t>Valley Co, Nebraska</t>
  </si>
  <si>
    <t>Washington Co, Nebraska</t>
  </si>
  <si>
    <t>Wayne Co, Nebraska</t>
  </si>
  <si>
    <t>Webster Co, Nebraska</t>
  </si>
  <si>
    <t>Wheeler Co, Nebraska</t>
  </si>
  <si>
    <t>York Co, Nebraska</t>
  </si>
  <si>
    <t>Adair Co, Oklahoma</t>
  </si>
  <si>
    <t>Alfalfa Co, Oklahoma</t>
  </si>
  <si>
    <t>Atoka Co, Oklahoma</t>
  </si>
  <si>
    <t>Beaver Co, Oklahoma</t>
  </si>
  <si>
    <t>Beckham Co, Oklahoma</t>
  </si>
  <si>
    <t>Blaine Co, Oklahoma</t>
  </si>
  <si>
    <t>Bryan Co, Oklahoma</t>
  </si>
  <si>
    <t>Caddo Co, Oklahoma</t>
  </si>
  <si>
    <t>Canadian Co, Oklahoma</t>
  </si>
  <si>
    <t>Carter Co, Oklahoma</t>
  </si>
  <si>
    <t>Cherokee Co, Oklahoma</t>
  </si>
  <si>
    <t>Choctaw Co, Oklahoma</t>
  </si>
  <si>
    <t>Cimarron Co, Oklahoma</t>
  </si>
  <si>
    <t>Cleveland Co, Oklahoma</t>
  </si>
  <si>
    <t>Coal Co, Oklahoma</t>
  </si>
  <si>
    <t>Comanche Co, Oklahoma</t>
  </si>
  <si>
    <t>Cotton Co, Oklahoma</t>
  </si>
  <si>
    <t>Craig Co, Oklahoma</t>
  </si>
  <si>
    <t>Creek Co, Oklahoma</t>
  </si>
  <si>
    <t>Custer Co, Oklahoma</t>
  </si>
  <si>
    <t>Delaware Co, Oklahoma</t>
  </si>
  <si>
    <t>Dewey Co, Oklahoma</t>
  </si>
  <si>
    <t>Ellis Co, Oklahoma</t>
  </si>
  <si>
    <t>Garfield Co, Oklahoma</t>
  </si>
  <si>
    <t>Garvin Co, Oklahoma</t>
  </si>
  <si>
    <t>Grady Co, Oklahoma</t>
  </si>
  <si>
    <t>Grant Co, Oklahoma</t>
  </si>
  <si>
    <t>Greer Co, Oklahoma</t>
  </si>
  <si>
    <t>Harmon Co, Oklahoma</t>
  </si>
  <si>
    <t>Harper Co, Oklahoma</t>
  </si>
  <si>
    <t>Haskell Co, Oklahoma</t>
  </si>
  <si>
    <t>Hughes Co, Oklahoma</t>
  </si>
  <si>
    <t>Jackson Co, Oklahoma</t>
  </si>
  <si>
    <t>Jefferson Co, Oklahoma</t>
  </si>
  <si>
    <t>Johnston Co, Oklahoma</t>
  </si>
  <si>
    <t>Kay Co, Oklahoma</t>
  </si>
  <si>
    <t>Kingfisher Co, Oklahoma</t>
  </si>
  <si>
    <t>Kiowa Co, Oklahoma</t>
  </si>
  <si>
    <t>Latimer Co, Oklahoma</t>
  </si>
  <si>
    <t>Le Flore Co, Oklahoma</t>
  </si>
  <si>
    <t>Lincoln Co, Oklahoma</t>
  </si>
  <si>
    <t>Logan Co, Oklahoma</t>
  </si>
  <si>
    <t>Love Co, Oklahoma</t>
  </si>
  <si>
    <t>McClain Co, Oklahoma</t>
  </si>
  <si>
    <t>McCurtain Co, Oklahoma</t>
  </si>
  <si>
    <t>McIntosh Co, Oklahoma</t>
  </si>
  <si>
    <t>Major Co, Oklahoma</t>
  </si>
  <si>
    <t>Marshall Co, Oklahoma</t>
  </si>
  <si>
    <t>Mayes Co, Oklahoma</t>
  </si>
  <si>
    <t>Murray Co, Oklahoma</t>
  </si>
  <si>
    <t>Muskogee Co, Oklahoma</t>
  </si>
  <si>
    <t>Noble Co, Oklahoma</t>
  </si>
  <si>
    <t>Nowata Co, Oklahoma</t>
  </si>
  <si>
    <t>Okfuskee Co, Oklahoma</t>
  </si>
  <si>
    <t>Oklahoma Co, Oklahoma</t>
  </si>
  <si>
    <t>Okmulgee Co, Oklahoma</t>
  </si>
  <si>
    <t>Osage Co, Oklahoma</t>
  </si>
  <si>
    <t>Ottawa Co, Oklahoma</t>
  </si>
  <si>
    <t>Pawnee Co, Oklahoma</t>
  </si>
  <si>
    <t>Payne Co, Oklahoma</t>
  </si>
  <si>
    <t>Pittsburg Co, Oklahoma</t>
  </si>
  <si>
    <t>Pontotoc Co, Oklahoma</t>
  </si>
  <si>
    <t>Pottawatomie Co, Oklahoma</t>
  </si>
  <si>
    <t>Pushmataha Co, Oklahoma</t>
  </si>
  <si>
    <t>Roger Mills Co, Oklahoma</t>
  </si>
  <si>
    <t>Rogers Co, Oklahoma</t>
  </si>
  <si>
    <t>Seminole Co, Oklahoma</t>
  </si>
  <si>
    <t>Sequoyah Co, Oklahoma</t>
  </si>
  <si>
    <t>Stephens Co, Oklahoma</t>
  </si>
  <si>
    <t>Texas Co, Oklahoma</t>
  </si>
  <si>
    <t>Tillman Co, Oklahoma</t>
  </si>
  <si>
    <t>Tulsa Co, Oklahoma</t>
  </si>
  <si>
    <t>Wagoner Co, Oklahoma</t>
  </si>
  <si>
    <t>Washington Co, Oklahoma</t>
  </si>
  <si>
    <t>Washita Co, Oklahoma</t>
  </si>
  <si>
    <t>Woods Co, Oklahoma</t>
  </si>
  <si>
    <t>Woodward Co, Oklahoma</t>
  </si>
  <si>
    <t>Date</t>
  </si>
  <si>
    <t>PO Box 176</t>
  </si>
  <si>
    <t>Topeka, KS 66601</t>
  </si>
  <si>
    <t>Total Household Size:</t>
  </si>
  <si>
    <t>Income Year:</t>
  </si>
  <si>
    <t>Age at Reservation</t>
  </si>
  <si>
    <t>Head of Household</t>
  </si>
  <si>
    <t>Total Other Income</t>
  </si>
  <si>
    <t>Employer #1:</t>
  </si>
  <si>
    <t>Employer:</t>
  </si>
  <si>
    <t>Salary Per Pay Period:</t>
  </si>
  <si>
    <t>Pay Frequency/Year:</t>
  </si>
  <si>
    <t>OR</t>
  </si>
  <si>
    <t>Regular Hourly Rate:</t>
  </si>
  <si>
    <t>Employer #2:</t>
  </si>
  <si>
    <t>Social Security/Pension/Disability Income</t>
  </si>
  <si>
    <t>YTD Amount:</t>
  </si>
  <si>
    <t>Calculation Notes</t>
  </si>
  <si>
    <t>Child Support/Alimony Income</t>
  </si>
  <si>
    <t>Household Member #1</t>
  </si>
  <si>
    <t>SECTION 2:  OTHER INCOME:</t>
  </si>
  <si>
    <t>TOTAL HOUSEHOLD INCOME</t>
  </si>
  <si>
    <t>PAGE 2</t>
  </si>
  <si>
    <t>Net Income:</t>
  </si>
  <si>
    <t>Annual Total:</t>
  </si>
  <si>
    <t>100% AMI:</t>
  </si>
  <si>
    <t>ZERO INCOME AND/OR UNEMPLOYED CERTIFICATION</t>
  </si>
  <si>
    <t>Affordable Housing Program (AHP) &amp; Homeownership Set Aside Program (HSP)</t>
  </si>
  <si>
    <t>HOUSEHOLD MEMBER:</t>
  </si>
  <si>
    <t>PROPERTY ADDRESS: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</si>
  <si>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I do NOT currently receive income from any of the following sources: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</si>
  <si>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Wages from employment (including commissions, tips, bonuses, fees, etc.);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</si>
  <si>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Income from operation of a business;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</si>
  <si>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Rental income from real or personal property;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</si>
  <si>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Unemployment or disability payments;</t>
    </r>
  </si>
  <si>
    <r>
      <t>e.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Public assistance payments;</t>
    </r>
  </si>
  <si>
    <r>
      <t>f.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Period allowances such as alimony, child support</t>
    </r>
  </si>
  <si>
    <r>
      <t>h.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Veteran’s Benefits;</t>
    </r>
  </si>
  <si>
    <r>
      <t>i.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Supplemental Security income;</t>
    </r>
  </si>
  <si>
    <r>
      <t>j.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Any other source not named above</t>
    </r>
  </si>
  <si>
    <t xml:space="preserve">________________________________________ </t>
  </si>
  <si>
    <t>Signature</t>
  </si>
  <si>
    <t>________________________________________</t>
  </si>
  <si>
    <t>Printed Name</t>
  </si>
  <si>
    <t>I certify that I have ZERO income and that the following statements are true: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</si>
  <si>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I am currently unemployed and DO NOT receive unemployment benefits.</t>
    </r>
  </si>
  <si>
    <t xml:space="preserve">Under penalty of perjury, I certify that the information presented above is true and accurate. </t>
  </si>
  <si>
    <t>acknowledge the information provided is being used for the specific purpose of determining</t>
  </si>
  <si>
    <t>whether my household is eligible to receive assistance through the Affordable Housing or</t>
  </si>
  <si>
    <t>Homeownership Set Aside program. I will fully cooperate with the lender to provide or obtain</t>
  </si>
  <si>
    <t>any necessary documents to confirm the information given.</t>
  </si>
  <si>
    <t>I understand that providing false representations herein may constitute an act of fraud. I</t>
  </si>
  <si>
    <r>
      <t>g.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Social Security payments, annuities, insurance policies, retirement funds, </t>
    </r>
  </si>
  <si>
    <t>SECTION 3:  GROSS ANNUAL INCOME SUMMARY</t>
  </si>
  <si>
    <r>
      <t>SECTION 2:  HOUSEHOLD COMPOSITION--</t>
    </r>
    <r>
      <rPr>
        <b/>
        <sz val="12"/>
        <rFont val="Calibri"/>
        <family val="2"/>
        <scheme val="minor"/>
      </rPr>
      <t>All non-income earners including children</t>
    </r>
  </si>
  <si>
    <t>Nonstandard/Unemployment Income</t>
  </si>
  <si>
    <t>Costilla Co, Colorado</t>
  </si>
  <si>
    <t>Crowley Co, Colorado</t>
  </si>
  <si>
    <t>Custer Co, Colorado</t>
  </si>
  <si>
    <t>Delta Co, Colorado</t>
  </si>
  <si>
    <t>Denver Co, Colorado</t>
  </si>
  <si>
    <t>Dolores Co, Colorado</t>
  </si>
  <si>
    <t>Douglas Co, Colorado</t>
  </si>
  <si>
    <t>El Paso Co, Colorado</t>
  </si>
  <si>
    <t>Fremont Co, Colorado</t>
  </si>
  <si>
    <t>Garfield Co, Colorado</t>
  </si>
  <si>
    <t>Gilpin Co, Colorado</t>
  </si>
  <si>
    <t>Grand Co, Colorado</t>
  </si>
  <si>
    <t>Gunnison Co, Colorado</t>
  </si>
  <si>
    <t>Hinsdale Co, Colorado</t>
  </si>
  <si>
    <t>Huerfano Co, Colorado</t>
  </si>
  <si>
    <t>Jackson Co, Colorado</t>
  </si>
  <si>
    <t>Jefferson Co, Colorado</t>
  </si>
  <si>
    <t>Kit Carson Co, Colorado</t>
  </si>
  <si>
    <t>Las Animas Co, Colorado</t>
  </si>
  <si>
    <t>Lincoln Co, Colorado</t>
  </si>
  <si>
    <t>Logan Co, Colorado</t>
  </si>
  <si>
    <t>Pay Rate Factor</t>
  </si>
  <si>
    <t>Other Income Calculations:</t>
  </si>
  <si>
    <t>Other Income - 1</t>
  </si>
  <si>
    <t>Other Income - 2</t>
  </si>
  <si>
    <t>Other Income - 3</t>
  </si>
  <si>
    <t>Household Member Total Income</t>
  </si>
  <si>
    <t>YTD Start Date:</t>
  </si>
  <si>
    <t>Pay Period End Date:</t>
  </si>
  <si>
    <t>YTD Total Income:</t>
  </si>
  <si>
    <t>YTD Other Income:</t>
  </si>
  <si>
    <t>YTD Income Annualized:</t>
  </si>
  <si>
    <t>Other Income Annualized:</t>
  </si>
  <si>
    <t>Year-to-Date Earnings:</t>
  </si>
  <si>
    <t>Base Wages:</t>
  </si>
  <si>
    <t>Year-to-Date Other/Overtime/Bonus/Commission/Tips:</t>
  </si>
  <si>
    <t>Base Wages Annualized:</t>
  </si>
  <si>
    <t>Explanations/Notes:</t>
  </si>
  <si>
    <t>For FHLBank Topeka Use Only:</t>
  </si>
  <si>
    <t>First Review</t>
  </si>
  <si>
    <t>Second Review</t>
  </si>
  <si>
    <t>Total Annual Amt:</t>
  </si>
  <si>
    <t>XR</t>
  </si>
  <si>
    <t>TOTAL OTHER INCOME:</t>
  </si>
  <si>
    <t>SECTION 1:  WAGE/SALARY INCOME:</t>
  </si>
  <si>
    <t>TOTAL WAGE/SALARY INCOME:</t>
  </si>
  <si>
    <t>Total Wages/Salary</t>
  </si>
  <si>
    <t>Highest Calculated Income (Employer #2):</t>
  </si>
  <si>
    <t>Highest Calculated Income (Employer #1):</t>
  </si>
  <si>
    <t>Household Member #2</t>
  </si>
  <si>
    <t>Household Member #3</t>
  </si>
  <si>
    <t>Last date any income was received (if applicable):</t>
  </si>
  <si>
    <t>Printed Name and Title</t>
  </si>
  <si>
    <t>Signature of Member Representative Authorized to Sign for FHLBank Topeka Transactions</t>
  </si>
  <si>
    <t>3. Contact Name</t>
  </si>
  <si>
    <t>2. Member DDA#</t>
  </si>
  <si>
    <t>1. Member Name</t>
  </si>
  <si>
    <t>Complete in accordance with the FHLBank Topeka income calculation guidelines.  Attach required documentation--income from ALL sources must be accounted for.</t>
  </si>
  <si>
    <t>Household Member #4</t>
  </si>
  <si>
    <t>Household Member #5</t>
  </si>
  <si>
    <t>Household Member #6</t>
  </si>
  <si>
    <t>MRB Limits are hidden columns M thru AQ.</t>
  </si>
  <si>
    <t xml:space="preserve">        pension, or death benefits;</t>
  </si>
  <si>
    <t>Tab Revised</t>
  </si>
  <si>
    <t>Explanation</t>
  </si>
  <si>
    <t>Zero Income &amp; Unemployed Cert</t>
  </si>
  <si>
    <t>Fix error on line 1.f.</t>
  </si>
  <si>
    <t>FHLBank Topeka</t>
  </si>
  <si>
    <t xml:space="preserve">Phone (785) 233-0507  </t>
  </si>
  <si>
    <t>Toll Free (866) 571-8155</t>
  </si>
  <si>
    <t>Reservation MUST be signed by Member Representative authorized to sign for FHLBank Topeka transactions.</t>
  </si>
  <si>
    <t>A. Project Information</t>
  </si>
  <si>
    <t>B.  Homebuyer Information</t>
  </si>
  <si>
    <t>2. Property Address</t>
  </si>
  <si>
    <t xml:space="preserve">       Household income is at or below 80% of area median income for the county/MSA in which the property is located.</t>
  </si>
  <si>
    <t>www.fhlbtopeka.com/hsp</t>
  </si>
  <si>
    <t>4. Contact Address</t>
  </si>
  <si>
    <t>5. Contact City, State, ZIP</t>
  </si>
  <si>
    <t>6. Contact Phone</t>
  </si>
  <si>
    <t>7. Contact Fax</t>
  </si>
  <si>
    <t>8. Contact Email</t>
  </si>
  <si>
    <t>1. Homebuyer Name</t>
  </si>
  <si>
    <t xml:space="preserve">Homebuyer Name: </t>
  </si>
  <si>
    <t>5. Household Size</t>
  </si>
  <si>
    <t>C.  Transaction and Property Information</t>
  </si>
  <si>
    <t>3. City, State,  ZIP</t>
  </si>
  <si>
    <t>The information provided herein is correct to the best of my knowledge.</t>
  </si>
  <si>
    <t>Archuleta Co, Colorado</t>
  </si>
  <si>
    <t>Eagle Co, Coloardo</t>
  </si>
  <si>
    <t>Elbert Co, Colorado</t>
  </si>
  <si>
    <t>Mineral Co, Colorado</t>
  </si>
  <si>
    <t>Moffat Co, Colorado</t>
  </si>
  <si>
    <t>Montezuma Co, Colorado</t>
  </si>
  <si>
    <t>Otero Co, Colorado</t>
  </si>
  <si>
    <t>Ouray Co, Colorado</t>
  </si>
  <si>
    <t>Park Co, Colorado</t>
  </si>
  <si>
    <t>Phillips Co, Colorado</t>
  </si>
  <si>
    <t>Pitkin Co, Colorado</t>
  </si>
  <si>
    <t>Prowers Co, Colorado</t>
  </si>
  <si>
    <t>FHLBank Use Only
Comments/Explanations:</t>
  </si>
  <si>
    <t>*Ensure gross amount is entered.</t>
  </si>
  <si>
    <t>HOUSEHOLD SUMMARY</t>
  </si>
  <si>
    <t>Non-standard Income:</t>
  </si>
  <si>
    <t>Days Worked Year-to-Date:</t>
  </si>
  <si>
    <t>Total Base Wages + Other:</t>
  </si>
  <si>
    <t>Highest Calculated Income (Non-Standard Income):</t>
  </si>
  <si>
    <r>
      <t>SECTION 1:  HOUSEHOLD COMPOSITION--</t>
    </r>
    <r>
      <rPr>
        <b/>
        <sz val="12"/>
        <rFont val="Calibri"/>
        <family val="2"/>
        <scheme val="minor"/>
      </rPr>
      <t>Income earners 18 years and older only</t>
    </r>
  </si>
  <si>
    <t>TOTAL SELF EMPLOYMENT/RENTAL INCOME:</t>
  </si>
  <si>
    <t>4. County</t>
  </si>
  <si>
    <t>6. Income Year</t>
  </si>
  <si>
    <t>7. Annual Household Income</t>
  </si>
  <si>
    <t>8. % Area Median Income</t>
  </si>
  <si>
    <t>Hours/Week:</t>
  </si>
  <si>
    <t>Weeks Per Year:</t>
  </si>
  <si>
    <r>
      <t xml:space="preserve"># Days </t>
    </r>
    <r>
      <rPr>
        <u/>
        <sz val="10"/>
        <rFont val="Calibri"/>
        <family val="2"/>
        <scheme val="minor"/>
      </rPr>
      <t>Will Work This</t>
    </r>
    <r>
      <rPr>
        <sz val="10"/>
        <rFont val="Calibri"/>
        <family val="2"/>
        <scheme val="minor"/>
      </rPr>
      <t xml:space="preserve"> Year:</t>
    </r>
  </si>
  <si>
    <t xml:space="preserve">ZIP:  </t>
  </si>
  <si>
    <t>Total Household Members Listed in Sections 1 and 2:</t>
  </si>
  <si>
    <t>D.  Certification of Household Income Eligibility :</t>
  </si>
  <si>
    <r>
      <rPr>
        <b/>
        <sz val="11"/>
        <rFont val="Calibri"/>
        <family val="2"/>
        <scheme val="minor"/>
      </rPr>
      <t xml:space="preserve">E.  </t>
    </r>
    <r>
      <rPr>
        <b/>
        <u/>
        <sz val="11"/>
        <rFont val="Calibri"/>
        <family val="2"/>
        <scheme val="minor"/>
      </rPr>
      <t>Member certifications:</t>
    </r>
    <r>
      <rPr>
        <sz val="11"/>
        <rFont val="Calibri"/>
        <family val="2"/>
        <scheme val="minor"/>
      </rPr>
      <t xml:space="preserve">  </t>
    </r>
    <r>
      <rPr>
        <sz val="9"/>
        <rFont val="Calibri"/>
        <family val="2"/>
        <scheme val="minor"/>
      </rPr>
      <t>(Check box to certify.)</t>
    </r>
  </si>
  <si>
    <t>Initials</t>
  </si>
  <si>
    <t>Tax Return:</t>
  </si>
  <si>
    <t>Current Year Profit &amp; Loss:</t>
  </si>
  <si>
    <t>YTD Net Income:</t>
  </si>
  <si>
    <t># of Months Verified:</t>
  </si>
  <si>
    <t>Does the most recent tax return represent a full year of income?</t>
  </si>
  <si>
    <t>Total Self Employment or Rental Income</t>
  </si>
  <si>
    <t>Weeks/Year:</t>
  </si>
  <si>
    <t>Total Annual:</t>
  </si>
  <si>
    <t>Household Member #6:</t>
  </si>
  <si>
    <t xml:space="preserve"> + Depreciation:</t>
  </si>
  <si>
    <t>Household Member #1:</t>
  </si>
  <si>
    <t>Household Member #2:</t>
  </si>
  <si>
    <t>Household Member #3:</t>
  </si>
  <si>
    <t>Household Member #4:</t>
  </si>
  <si>
    <t>Household Member #5:</t>
  </si>
  <si>
    <t>Payment Amt:</t>
  </si>
  <si>
    <t>x Payments Per Year:</t>
  </si>
  <si>
    <t xml:space="preserve">Other Income - 3 </t>
  </si>
  <si>
    <t>Amount Received:</t>
  </si>
  <si>
    <t>SECTION 3:  Self-employment/Rental Income:</t>
  </si>
  <si>
    <t xml:space="preserve">       The Income Calculation Worksheet and back-up income documentation accompanies this Form.</t>
  </si>
  <si>
    <t>1. Reservation Amount Requested</t>
  </si>
  <si>
    <t>2. Is the property being purchased a manufactured home?</t>
  </si>
  <si>
    <t>3. Will HSP funds be used for purchase-related repairs?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</si>
</sst>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;;;"/>
    <numFmt numFmtId="167" formatCode="&quot;$&quot;#,##0"/>
    <numFmt numFmtId="168" formatCode="_([$$-409]* #,##0.00_);_([$$-409]* \(#,##0.00\);_([$$-409]* &quot;-&quot;??_);_(@_)"/>
    <numFmt numFmtId="169" formatCode="mm/dd/yy;@"/>
    <numFmt numFmtId="170" formatCode="m/d/yy;@"/>
    <numFmt numFmtId="171" formatCode="0.0"/>
  </numFmts>
  <fonts count="62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2"/>
    </font>
    <font>
      <sz val="8"/>
      <name val="Times New Roman"/>
      <family val="2"/>
    </font>
    <font>
      <sz val="8.5"/>
      <name val="MS Sans Serif"/>
      <family val="2"/>
    </font>
    <font>
      <sz val="10"/>
      <name val="MS Sans Serif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2"/>
      <color theme="10"/>
      <name val="Times New Roman"/>
      <family val="2"/>
    </font>
    <font>
      <sz val="9"/>
      <color indexed="81"/>
      <name val="Tahoma"/>
      <family val="2"/>
    </font>
    <font>
      <sz val="8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Arial"/>
      <family val="2"/>
    </font>
    <font>
      <b/>
      <sz val="12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sz val="9"/>
      <color indexed="8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Tahoma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Calibri"/>
      <family val="2"/>
      <scheme val="minor"/>
    </font>
    <font>
      <b/>
      <sz val="9"/>
      <color indexed="81"/>
      <name val="Calibri"/>
      <family val="2"/>
      <scheme val="minor"/>
    </font>
    <font>
      <b/>
      <sz val="26"/>
      <color rgb="FF003359"/>
      <name val="Calibri"/>
      <family val="2"/>
      <scheme val="minor"/>
    </font>
    <font>
      <b/>
      <sz val="14"/>
      <color rgb="FF822433"/>
      <name val="Calibri"/>
      <family val="2"/>
      <scheme val="minor"/>
    </font>
    <font>
      <sz val="10"/>
      <color rgb="FF822433"/>
      <name val="Calibri"/>
      <family val="2"/>
      <scheme val="minor"/>
    </font>
    <font>
      <b/>
      <sz val="14"/>
      <color rgb="FF003359"/>
      <name val="Calibri"/>
      <family val="2"/>
    </font>
    <font>
      <sz val="11"/>
      <color rgb="FF003359"/>
      <name val="Calibri"/>
      <family val="2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3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A985"/>
        <bgColor indexed="64"/>
      </patternFill>
    </fill>
    <fill>
      <patternFill patternType="solid">
        <fgColor rgb="FF93B1CC"/>
        <bgColor indexed="64"/>
      </patternFill>
    </fill>
    <fill>
      <patternFill patternType="solid">
        <fgColor rgb="FF003359"/>
        <bgColor indexed="64"/>
      </patternFill>
    </fill>
    <fill>
      <patternFill patternType="solid">
        <fgColor rgb="FFA8C7C3"/>
        <bgColor indexed="64"/>
      </patternFill>
    </fill>
    <fill>
      <patternFill patternType="solid">
        <fgColor rgb="FFDCD6B2"/>
        <bgColor indexed="64"/>
      </patternFill>
    </fill>
    <fill>
      <patternFill patternType="solid">
        <fgColor rgb="FFCECFCB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 style="medium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</borders>
  <cellStyleXfs count="19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0" fillId="0" borderId="0"/>
    <xf numFmtId="0" fontId="9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</cellStyleXfs>
  <cellXfs count="579">
    <xf numFmtId="0" fontId="0" fillId="0" borderId="0" xfId="0"/>
    <xf numFmtId="167" fontId="7" fillId="0" borderId="0" xfId="5" applyNumberFormat="1" applyFont="1" applyFill="1" applyAlignment="1" applyProtection="1">
      <alignment horizontal="center" vertical="center"/>
    </xf>
    <xf numFmtId="167" fontId="7" fillId="0" borderId="0" xfId="5" applyNumberFormat="1" applyFont="1" applyFill="1" applyAlignment="1" applyProtection="1">
      <alignment horizontal="center" vertical="top"/>
    </xf>
    <xf numFmtId="167" fontId="7" fillId="0" borderId="0" xfId="5" applyNumberFormat="1" applyFont="1" applyFill="1" applyAlignment="1" applyProtection="1">
      <alignment horizontal="center"/>
    </xf>
    <xf numFmtId="0" fontId="0" fillId="0" borderId="0" xfId="0" applyProtection="1"/>
    <xf numFmtId="0" fontId="11" fillId="0" borderId="0" xfId="0" applyFont="1" applyFill="1" applyProtection="1"/>
    <xf numFmtId="0" fontId="11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14" fontId="11" fillId="0" borderId="0" xfId="0" applyNumberFormat="1" applyFont="1" applyFill="1" applyBorder="1" applyProtection="1"/>
    <xf numFmtId="0" fontId="14" fillId="0" borderId="0" xfId="0" applyFont="1" applyFill="1" applyBorder="1" applyAlignment="1" applyProtection="1">
      <alignment horizontal="left" vertical="center" wrapText="1"/>
    </xf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right"/>
    </xf>
    <xf numFmtId="165" fontId="14" fillId="0" borderId="0" xfId="0" applyNumberFormat="1" applyFont="1" applyFill="1" applyBorder="1" applyProtection="1"/>
    <xf numFmtId="0" fontId="14" fillId="0" borderId="0" xfId="0" applyFont="1" applyFill="1" applyBorder="1" applyAlignment="1" applyProtection="1">
      <alignment horizontal="right" vertical="center" wrapText="1"/>
    </xf>
    <xf numFmtId="165" fontId="11" fillId="0" borderId="0" xfId="0" applyNumberFormat="1" applyFont="1" applyFill="1" applyBorder="1" applyAlignment="1" applyProtection="1">
      <alignment horizontal="center"/>
    </xf>
    <xf numFmtId="165" fontId="14" fillId="0" borderId="0" xfId="0" applyNumberFormat="1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horizontal="left"/>
    </xf>
    <xf numFmtId="167" fontId="11" fillId="0" borderId="0" xfId="5" applyNumberFormat="1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7" fillId="0" borderId="0" xfId="0" applyFont="1" applyFill="1" applyAlignment="1" applyProtection="1"/>
    <xf numFmtId="167" fontId="7" fillId="0" borderId="0" xfId="5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3" fillId="0" borderId="0" xfId="0" applyFont="1" applyFill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left" vertical="center"/>
    </xf>
    <xf numFmtId="168" fontId="26" fillId="0" borderId="0" xfId="12" applyNumberFormat="1" applyFont="1" applyFill="1" applyBorder="1" applyAlignment="1" applyProtection="1">
      <alignment horizontal="center" vertical="top"/>
    </xf>
    <xf numFmtId="0" fontId="11" fillId="0" borderId="28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vertical="center" wrapText="1"/>
    </xf>
    <xf numFmtId="165" fontId="14" fillId="0" borderId="0" xfId="0" applyNumberFormat="1" applyFont="1" applyFill="1" applyBorder="1" applyAlignment="1" applyProtection="1">
      <alignment horizontal="center"/>
    </xf>
    <xf numFmtId="165" fontId="25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wrapText="1"/>
    </xf>
    <xf numFmtId="0" fontId="11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vertical="top"/>
    </xf>
    <xf numFmtId="0" fontId="23" fillId="0" borderId="0" xfId="0" applyFont="1" applyFill="1" applyAlignment="1" applyProtection="1">
      <alignment horizontal="left" vertical="top"/>
    </xf>
    <xf numFmtId="0" fontId="12" fillId="0" borderId="0" xfId="0" applyFont="1" applyFill="1" applyAlignment="1" applyProtection="1">
      <alignment wrapText="1"/>
    </xf>
    <xf numFmtId="0" fontId="31" fillId="0" borderId="0" xfId="0" applyFont="1"/>
    <xf numFmtId="0" fontId="10" fillId="0" borderId="0" xfId="0" applyFont="1" applyAlignment="1">
      <alignment horizontal="left" indent="10"/>
    </xf>
    <xf numFmtId="0" fontId="10" fillId="0" borderId="0" xfId="0" applyFont="1" applyAlignment="1">
      <alignment horizontal="left" indent="14"/>
    </xf>
    <xf numFmtId="0" fontId="10" fillId="0" borderId="0" xfId="0" applyFont="1" applyAlignment="1">
      <alignment horizont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4" quotePrefix="1" applyNumberFormat="1" applyFont="1" applyFill="1" applyBorder="1" applyAlignment="1" applyProtection="1"/>
    <xf numFmtId="0" fontId="29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/>
    </xf>
    <xf numFmtId="14" fontId="12" fillId="0" borderId="0" xfId="0" applyNumberFormat="1" applyFont="1" applyFill="1" applyBorder="1" applyProtection="1"/>
    <xf numFmtId="0" fontId="11" fillId="0" borderId="0" xfId="4" applyNumberFormat="1" applyFont="1" applyFill="1" applyBorder="1" applyAlignment="1" applyProtection="1"/>
    <xf numFmtId="167" fontId="17" fillId="0" borderId="0" xfId="7" applyNumberFormat="1" applyFont="1" applyFill="1" applyBorder="1" applyAlignment="1" applyProtection="1">
      <alignment horizontal="center"/>
    </xf>
    <xf numFmtId="167" fontId="7" fillId="0" borderId="0" xfId="5" applyNumberFormat="1" applyFont="1" applyFill="1" applyBorder="1" applyAlignment="1" applyProtection="1">
      <alignment horizontal="center" vertical="center"/>
    </xf>
    <xf numFmtId="1" fontId="11" fillId="0" borderId="3" xfId="0" applyNumberFormat="1" applyFont="1" applyFill="1" applyBorder="1" applyAlignment="1" applyProtection="1">
      <alignment horizontal="center" wrapText="1"/>
      <protection locked="0"/>
    </xf>
    <xf numFmtId="167" fontId="7" fillId="0" borderId="0" xfId="5" applyNumberFormat="1" applyFont="1" applyFill="1" applyAlignment="1" applyProtection="1">
      <alignment horizontal="center" vertical="center"/>
    </xf>
    <xf numFmtId="167" fontId="7" fillId="0" borderId="0" xfId="5" applyNumberFormat="1" applyFont="1" applyFill="1" applyAlignment="1" applyProtection="1">
      <alignment horizontal="center" vertical="top"/>
    </xf>
    <xf numFmtId="167" fontId="7" fillId="0" borderId="0" xfId="5" applyNumberFormat="1" applyFont="1" applyFill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0" fillId="0" borderId="0" xfId="0" applyProtection="1"/>
    <xf numFmtId="167" fontId="11" fillId="0" borderId="2" xfId="5" applyNumberFormat="1" applyFont="1" applyFill="1" applyBorder="1" applyAlignment="1" applyProtection="1">
      <alignment horizontal="center"/>
    </xf>
    <xf numFmtId="167" fontId="11" fillId="0" borderId="12" xfId="5" applyNumberFormat="1" applyFont="1" applyFill="1" applyBorder="1" applyAlignment="1" applyProtection="1">
      <alignment horizontal="center"/>
    </xf>
    <xf numFmtId="167" fontId="11" fillId="0" borderId="4" xfId="5" applyNumberFormat="1" applyFont="1" applyFill="1" applyBorder="1" applyAlignment="1" applyProtection="1">
      <alignment horizontal="center"/>
    </xf>
    <xf numFmtId="167" fontId="11" fillId="0" borderId="13" xfId="5" applyNumberFormat="1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7" fillId="0" borderId="14" xfId="0" applyFont="1" applyFill="1" applyBorder="1" applyAlignment="1" applyProtection="1"/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0" fontId="17" fillId="0" borderId="17" xfId="0" applyFont="1" applyFill="1" applyBorder="1" applyAlignment="1" applyProtection="1">
      <alignment horizontal="center"/>
    </xf>
    <xf numFmtId="0" fontId="17" fillId="0" borderId="18" xfId="0" applyFont="1" applyFill="1" applyBorder="1" applyAlignment="1" applyProtection="1">
      <alignment horizontal="center"/>
    </xf>
    <xf numFmtId="0" fontId="7" fillId="0" borderId="0" xfId="5" applyFont="1" applyFill="1" applyProtection="1"/>
    <xf numFmtId="0" fontId="11" fillId="0" borderId="19" xfId="4" quotePrefix="1" applyNumberFormat="1" applyFont="1" applyFill="1" applyBorder="1" applyAlignment="1" applyProtection="1"/>
    <xf numFmtId="0" fontId="12" fillId="0" borderId="0" xfId="0" applyFont="1" applyFill="1" applyProtection="1"/>
    <xf numFmtId="0" fontId="11" fillId="0" borderId="3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165" fontId="13" fillId="0" borderId="0" xfId="0" applyNumberFormat="1" applyFont="1" applyFill="1" applyBorder="1" applyProtection="1"/>
    <xf numFmtId="0" fontId="17" fillId="0" borderId="0" xfId="0" applyFont="1" applyFill="1" applyBorder="1" applyProtection="1"/>
    <xf numFmtId="0" fontId="11" fillId="0" borderId="19" xfId="4" applyNumberFormat="1" applyFont="1" applyFill="1" applyBorder="1" applyAlignment="1" applyProtection="1"/>
    <xf numFmtId="167" fontId="7" fillId="0" borderId="0" xfId="5" applyNumberFormat="1" applyFont="1" applyFill="1" applyBorder="1" applyAlignment="1" applyProtection="1">
      <alignment horizontal="left"/>
    </xf>
    <xf numFmtId="167" fontId="7" fillId="0" borderId="0" xfId="0" applyNumberFormat="1" applyFont="1" applyFill="1" applyAlignment="1" applyProtection="1">
      <alignment horizontal="center"/>
    </xf>
    <xf numFmtId="167" fontId="7" fillId="0" borderId="0" xfId="5" applyNumberFormat="1" applyFont="1" applyFill="1" applyBorder="1" applyAlignment="1" applyProtection="1">
      <alignment horizontal="left" vertical="top"/>
    </xf>
    <xf numFmtId="0" fontId="11" fillId="0" borderId="20" xfId="4" quotePrefix="1" applyNumberFormat="1" applyFont="1" applyFill="1" applyBorder="1" applyAlignment="1" applyProtection="1"/>
    <xf numFmtId="167" fontId="11" fillId="0" borderId="21" xfId="5" applyNumberFormat="1" applyFont="1" applyFill="1" applyBorder="1" applyAlignment="1" applyProtection="1">
      <alignment horizontal="center"/>
    </xf>
    <xf numFmtId="167" fontId="11" fillId="0" borderId="22" xfId="5" applyNumberFormat="1" applyFont="1" applyFill="1" applyBorder="1" applyAlignment="1" applyProtection="1">
      <alignment horizontal="center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center" wrapText="1"/>
    </xf>
    <xf numFmtId="14" fontId="12" fillId="0" borderId="0" xfId="0" applyNumberFormat="1" applyFont="1" applyFill="1" applyBorder="1" applyAlignment="1" applyProtection="1">
      <alignment horizontal="center"/>
    </xf>
    <xf numFmtId="0" fontId="20" fillId="0" borderId="0" xfId="3" applyFont="1" applyFill="1" applyAlignment="1" applyProtection="1">
      <alignment horizontal="center"/>
    </xf>
    <xf numFmtId="44" fontId="17" fillId="0" borderId="2" xfId="12" applyFont="1" applyFill="1" applyBorder="1" applyProtection="1"/>
    <xf numFmtId="0" fontId="33" fillId="0" borderId="0" xfId="0" applyFont="1" applyProtection="1"/>
    <xf numFmtId="0" fontId="33" fillId="0" borderId="0" xfId="0" applyFont="1"/>
    <xf numFmtId="165" fontId="11" fillId="0" borderId="0" xfId="0" applyNumberFormat="1" applyFont="1" applyFill="1" applyProtection="1"/>
    <xf numFmtId="165" fontId="11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/>
    </xf>
    <xf numFmtId="44" fontId="17" fillId="0" borderId="2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2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vertical="center"/>
    </xf>
    <xf numFmtId="44" fontId="11" fillId="0" borderId="0" xfId="12" applyFont="1" applyFill="1" applyProtection="1"/>
    <xf numFmtId="0" fontId="14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center"/>
    </xf>
    <xf numFmtId="165" fontId="22" fillId="0" borderId="0" xfId="0" applyNumberFormat="1" applyFont="1" applyFill="1" applyBorder="1" applyAlignment="1" applyProtection="1"/>
    <xf numFmtId="0" fontId="11" fillId="0" borderId="33" xfId="0" applyFont="1" applyFill="1" applyBorder="1" applyProtection="1"/>
    <xf numFmtId="0" fontId="11" fillId="0" borderId="34" xfId="0" applyFont="1" applyFill="1" applyBorder="1" applyProtection="1"/>
    <xf numFmtId="0" fontId="11" fillId="0" borderId="28" xfId="0" applyFont="1" applyFill="1" applyBorder="1" applyProtection="1"/>
    <xf numFmtId="0" fontId="11" fillId="0" borderId="35" xfId="0" applyFont="1" applyFill="1" applyBorder="1" applyProtection="1"/>
    <xf numFmtId="0" fontId="20" fillId="0" borderId="37" xfId="0" applyFont="1" applyFill="1" applyBorder="1" applyAlignment="1" applyProtection="1">
      <alignment horizontal="center" vertical="center"/>
    </xf>
    <xf numFmtId="0" fontId="11" fillId="0" borderId="38" xfId="0" applyFont="1" applyFill="1" applyBorder="1" applyProtection="1"/>
    <xf numFmtId="2" fontId="11" fillId="0" borderId="28" xfId="0" applyNumberFormat="1" applyFont="1" applyFill="1" applyBorder="1" applyAlignment="1" applyProtection="1"/>
    <xf numFmtId="0" fontId="17" fillId="0" borderId="28" xfId="0" applyFont="1" applyFill="1" applyBorder="1" applyAlignment="1" applyProtection="1">
      <alignment vertical="center"/>
    </xf>
    <xf numFmtId="0" fontId="20" fillId="0" borderId="35" xfId="0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44" fontId="14" fillId="0" borderId="0" xfId="12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/>
    <xf numFmtId="44" fontId="11" fillId="0" borderId="5" xfId="12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165" fontId="11" fillId="0" borderId="35" xfId="13" applyNumberFormat="1" applyFont="1" applyFill="1" applyBorder="1" applyAlignment="1" applyProtection="1">
      <alignment vertical="top"/>
    </xf>
    <xf numFmtId="165" fontId="11" fillId="0" borderId="0" xfId="13" applyNumberFormat="1" applyFont="1" applyFill="1" applyBorder="1" applyAlignment="1" applyProtection="1">
      <alignment vertical="top"/>
    </xf>
    <xf numFmtId="44" fontId="11" fillId="0" borderId="0" xfId="12" applyFont="1" applyFill="1" applyBorder="1" applyAlignment="1" applyProtection="1">
      <alignment horizontal="right"/>
    </xf>
    <xf numFmtId="165" fontId="11" fillId="0" borderId="28" xfId="0" applyNumberFormat="1" applyFont="1" applyFill="1" applyBorder="1" applyAlignment="1" applyProtection="1"/>
    <xf numFmtId="165" fontId="14" fillId="0" borderId="32" xfId="0" applyNumberFormat="1" applyFont="1" applyFill="1" applyBorder="1" applyAlignment="1" applyProtection="1"/>
    <xf numFmtId="165" fontId="14" fillId="0" borderId="28" xfId="0" applyNumberFormat="1" applyFont="1" applyFill="1" applyBorder="1" applyAlignment="1" applyProtection="1"/>
    <xf numFmtId="44" fontId="11" fillId="0" borderId="33" xfId="12" applyFont="1" applyFill="1" applyBorder="1" applyAlignment="1" applyProtection="1">
      <alignment horizontal="right"/>
    </xf>
    <xf numFmtId="0" fontId="34" fillId="0" borderId="0" xfId="0" applyFont="1" applyFill="1" applyBorder="1" applyProtection="1"/>
    <xf numFmtId="0" fontId="14" fillId="0" borderId="25" xfId="0" applyFont="1" applyFill="1" applyBorder="1" applyAlignment="1" applyProtection="1">
      <alignment vertical="center"/>
    </xf>
    <xf numFmtId="0" fontId="11" fillId="0" borderId="27" xfId="0" applyFont="1" applyFill="1" applyBorder="1" applyProtection="1"/>
    <xf numFmtId="0" fontId="11" fillId="0" borderId="36" xfId="0" applyFont="1" applyFill="1" applyBorder="1" applyAlignment="1" applyProtection="1">
      <alignment horizontal="left" vertical="center"/>
    </xf>
    <xf numFmtId="0" fontId="11" fillId="0" borderId="37" xfId="0" applyFont="1" applyFill="1" applyBorder="1" applyProtection="1"/>
    <xf numFmtId="0" fontId="23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 wrapText="1"/>
    </xf>
    <xf numFmtId="0" fontId="25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 vertical="center"/>
    </xf>
    <xf numFmtId="165" fontId="11" fillId="0" borderId="0" xfId="0" applyNumberFormat="1" applyFont="1" applyFill="1" applyBorder="1" applyAlignment="1" applyProtection="1">
      <alignment horizontal="left"/>
    </xf>
    <xf numFmtId="0" fontId="11" fillId="0" borderId="43" xfId="0" applyFont="1" applyFill="1" applyBorder="1" applyAlignment="1" applyProtection="1">
      <alignment horizontal="right"/>
    </xf>
    <xf numFmtId="165" fontId="16" fillId="0" borderId="46" xfId="0" applyNumberFormat="1" applyFont="1" applyFill="1" applyBorder="1" applyAlignment="1" applyProtection="1">
      <alignment horizontal="left"/>
    </xf>
    <xf numFmtId="0" fontId="25" fillId="0" borderId="5" xfId="0" applyFont="1" applyFill="1" applyBorder="1" applyAlignment="1" applyProtection="1"/>
    <xf numFmtId="44" fontId="14" fillId="0" borderId="0" xfId="12" applyFont="1" applyFill="1" applyBorder="1" applyProtection="1"/>
    <xf numFmtId="0" fontId="11" fillId="0" borderId="32" xfId="0" applyFont="1" applyFill="1" applyBorder="1" applyAlignment="1" applyProtection="1">
      <alignment vertical="center"/>
    </xf>
    <xf numFmtId="0" fontId="11" fillId="0" borderId="42" xfId="0" applyFont="1" applyFill="1" applyBorder="1" applyAlignment="1" applyProtection="1"/>
    <xf numFmtId="0" fontId="11" fillId="0" borderId="28" xfId="0" applyFont="1" applyFill="1" applyBorder="1" applyAlignment="1" applyProtection="1">
      <alignment vertical="center" wrapText="1"/>
    </xf>
    <xf numFmtId="0" fontId="11" fillId="0" borderId="36" xfId="0" applyFont="1" applyFill="1" applyBorder="1" applyAlignment="1" applyProtection="1">
      <alignment vertical="center" wrapText="1"/>
    </xf>
    <xf numFmtId="0" fontId="11" fillId="0" borderId="28" xfId="0" applyFont="1" applyFill="1" applyBorder="1" applyAlignment="1" applyProtection="1">
      <alignment vertical="center"/>
    </xf>
    <xf numFmtId="0" fontId="11" fillId="0" borderId="37" xfId="0" applyFont="1" applyFill="1" applyBorder="1" applyAlignment="1" applyProtection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/>
    <xf numFmtId="166" fontId="11" fillId="0" borderId="2" xfId="0" applyNumberFormat="1" applyFont="1" applyFill="1" applyBorder="1" applyAlignment="1" applyProtection="1"/>
    <xf numFmtId="0" fontId="16" fillId="0" borderId="21" xfId="0" applyFont="1" applyFill="1" applyBorder="1" applyAlignment="1" applyProtection="1"/>
    <xf numFmtId="166" fontId="11" fillId="0" borderId="22" xfId="0" applyNumberFormat="1" applyFont="1" applyFill="1" applyBorder="1" applyAlignment="1" applyProtection="1"/>
    <xf numFmtId="14" fontId="11" fillId="0" borderId="55" xfId="0" applyNumberFormat="1" applyFont="1" applyFill="1" applyBorder="1" applyAlignment="1" applyProtection="1"/>
    <xf numFmtId="0" fontId="14" fillId="0" borderId="4" xfId="0" applyFont="1" applyFill="1" applyBorder="1" applyProtection="1"/>
    <xf numFmtId="0" fontId="11" fillId="0" borderId="56" xfId="0" applyFont="1" applyFill="1" applyBorder="1" applyAlignment="1" applyProtection="1">
      <alignment horizontal="left" vertical="center"/>
    </xf>
    <xf numFmtId="0" fontId="14" fillId="0" borderId="58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1" fillId="0" borderId="33" xfId="0" applyFont="1" applyFill="1" applyBorder="1" applyAlignment="1" applyProtection="1"/>
    <xf numFmtId="0" fontId="14" fillId="0" borderId="12" xfId="0" applyFont="1" applyFill="1" applyBorder="1" applyAlignment="1" applyProtection="1">
      <alignment horizontal="center" wrapText="1"/>
    </xf>
    <xf numFmtId="0" fontId="11" fillId="0" borderId="56" xfId="0" applyFont="1" applyFill="1" applyBorder="1" applyAlignment="1" applyProtection="1">
      <alignment vertical="center" wrapText="1"/>
    </xf>
    <xf numFmtId="0" fontId="21" fillId="0" borderId="28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1" fillId="0" borderId="35" xfId="0" applyFont="1" applyFill="1" applyBorder="1" applyAlignment="1" applyProtection="1">
      <alignment vertical="top"/>
    </xf>
    <xf numFmtId="44" fontId="11" fillId="0" borderId="0" xfId="0" applyNumberFormat="1" applyFont="1" applyFill="1" applyBorder="1" applyAlignment="1" applyProtection="1"/>
    <xf numFmtId="0" fontId="30" fillId="0" borderId="0" xfId="0" applyFont="1" applyFill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 wrapText="1"/>
      <protection locked="0"/>
    </xf>
    <xf numFmtId="1" fontId="11" fillId="0" borderId="1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/>
    <xf numFmtId="0" fontId="0" fillId="0" borderId="0" xfId="0" applyBorder="1"/>
    <xf numFmtId="0" fontId="14" fillId="0" borderId="65" xfId="0" applyFont="1" applyFill="1" applyBorder="1" applyAlignment="1" applyProtection="1"/>
    <xf numFmtId="0" fontId="4" fillId="0" borderId="0" xfId="3" applyProtection="1"/>
    <xf numFmtId="0" fontId="36" fillId="0" borderId="0" xfId="3" applyFont="1" applyProtection="1"/>
    <xf numFmtId="0" fontId="11" fillId="0" borderId="0" xfId="3" applyFont="1" applyProtection="1"/>
    <xf numFmtId="0" fontId="11" fillId="0" borderId="0" xfId="3" applyFont="1" applyBorder="1" applyProtection="1"/>
    <xf numFmtId="0" fontId="38" fillId="0" borderId="0" xfId="3" applyFont="1" applyProtection="1"/>
    <xf numFmtId="0" fontId="37" fillId="0" borderId="0" xfId="3" applyFont="1" applyAlignment="1" applyProtection="1"/>
    <xf numFmtId="0" fontId="38" fillId="0" borderId="0" xfId="3" applyFont="1" applyFill="1" applyBorder="1" applyAlignment="1" applyProtection="1">
      <alignment horizontal="left"/>
    </xf>
    <xf numFmtId="0" fontId="21" fillId="0" borderId="0" xfId="3" applyFont="1" applyProtection="1"/>
    <xf numFmtId="0" fontId="37" fillId="0" borderId="0" xfId="3" applyFont="1" applyBorder="1" applyProtection="1"/>
    <xf numFmtId="0" fontId="37" fillId="0" borderId="0" xfId="3" applyFont="1" applyProtection="1"/>
    <xf numFmtId="0" fontId="22" fillId="0" borderId="0" xfId="3" applyFont="1" applyProtection="1"/>
    <xf numFmtId="0" fontId="14" fillId="0" borderId="25" xfId="0" applyFont="1" applyFill="1" applyBorder="1" applyAlignment="1" applyProtection="1"/>
    <xf numFmtId="0" fontId="13" fillId="0" borderId="66" xfId="0" applyFont="1" applyFill="1" applyBorder="1" applyAlignment="1" applyProtection="1">
      <alignment horizontal="right"/>
    </xf>
    <xf numFmtId="0" fontId="13" fillId="0" borderId="31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3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44" fontId="13" fillId="0" borderId="66" xfId="12" applyFont="1" applyFill="1" applyBorder="1" applyAlignment="1" applyProtection="1">
      <alignment horizontal="center"/>
    </xf>
    <xf numFmtId="0" fontId="23" fillId="0" borderId="32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3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167" fontId="17" fillId="0" borderId="0" xfId="12" applyNumberFormat="1" applyFont="1" applyFill="1" applyAlignment="1" applyProtection="1">
      <alignment horizontal="center"/>
    </xf>
    <xf numFmtId="0" fontId="3" fillId="0" borderId="0" xfId="0" applyFont="1"/>
    <xf numFmtId="0" fontId="2" fillId="0" borderId="0" xfId="0" applyFont="1"/>
    <xf numFmtId="0" fontId="29" fillId="7" borderId="2" xfId="0" applyFont="1" applyFill="1" applyBorder="1"/>
    <xf numFmtId="14" fontId="2" fillId="0" borderId="2" xfId="0" applyNumberFormat="1" applyFont="1" applyBorder="1"/>
    <xf numFmtId="0" fontId="2" fillId="0" borderId="2" xfId="0" applyFont="1" applyBorder="1"/>
    <xf numFmtId="0" fontId="14" fillId="0" borderId="0" xfId="3" applyFont="1" applyProtection="1"/>
    <xf numFmtId="1" fontId="37" fillId="0" borderId="67" xfId="3" applyNumberFormat="1" applyFont="1" applyFill="1" applyBorder="1" applyProtection="1"/>
    <xf numFmtId="0" fontId="37" fillId="0" borderId="0" xfId="3" applyFont="1" applyFill="1" applyBorder="1" applyAlignment="1" applyProtection="1">
      <alignment horizontal="center"/>
    </xf>
    <xf numFmtId="0" fontId="15" fillId="0" borderId="0" xfId="3" applyFont="1" applyFill="1" applyBorder="1" applyProtection="1"/>
    <xf numFmtId="0" fontId="37" fillId="0" borderId="0" xfId="3" applyFont="1" applyFill="1" applyProtection="1"/>
    <xf numFmtId="0" fontId="37" fillId="0" borderId="0" xfId="3" applyFont="1" applyFill="1" applyAlignment="1" applyProtection="1"/>
    <xf numFmtId="0" fontId="21" fillId="0" borderId="0" xfId="3" applyFont="1" applyBorder="1" applyAlignment="1" applyProtection="1">
      <alignment horizontal="left"/>
    </xf>
    <xf numFmtId="0" fontId="37" fillId="4" borderId="10" xfId="3" applyFont="1" applyFill="1" applyBorder="1" applyAlignment="1" applyProtection="1">
      <alignment horizontal="center"/>
    </xf>
    <xf numFmtId="0" fontId="36" fillId="0" borderId="0" xfId="3" applyFont="1" applyFill="1" applyProtection="1"/>
    <xf numFmtId="0" fontId="37" fillId="4" borderId="0" xfId="3" applyFont="1" applyFill="1" applyBorder="1" applyAlignment="1" applyProtection="1">
      <alignment horizontal="center"/>
    </xf>
    <xf numFmtId="0" fontId="15" fillId="0" borderId="0" xfId="3" applyFont="1" applyProtection="1"/>
    <xf numFmtId="0" fontId="45" fillId="0" borderId="0" xfId="3" applyFont="1" applyBorder="1" applyProtection="1"/>
    <xf numFmtId="0" fontId="42" fillId="6" borderId="1" xfId="3" applyFont="1" applyFill="1" applyBorder="1" applyAlignment="1" applyProtection="1">
      <alignment horizontal="left"/>
      <protection locked="0"/>
    </xf>
    <xf numFmtId="0" fontId="45" fillId="0" borderId="0" xfId="3" applyFont="1" applyProtection="1"/>
    <xf numFmtId="0" fontId="46" fillId="0" borderId="0" xfId="3" applyFont="1" applyProtection="1"/>
    <xf numFmtId="0" fontId="16" fillId="0" borderId="0" xfId="3" applyFont="1" applyBorder="1" applyAlignment="1" applyProtection="1"/>
    <xf numFmtId="0" fontId="15" fillId="0" borderId="0" xfId="3" applyFont="1" applyBorder="1" applyAlignment="1" applyProtection="1"/>
    <xf numFmtId="0" fontId="16" fillId="0" borderId="1" xfId="3" applyFont="1" applyBorder="1" applyAlignment="1" applyProtection="1"/>
    <xf numFmtId="0" fontId="48" fillId="0" borderId="0" xfId="15" applyFont="1" applyAlignment="1" applyProtection="1"/>
    <xf numFmtId="0" fontId="41" fillId="0" borderId="0" xfId="3" applyFont="1" applyAlignment="1" applyProtection="1"/>
    <xf numFmtId="0" fontId="36" fillId="0" borderId="0" xfId="3" applyFont="1" applyProtection="1"/>
    <xf numFmtId="0" fontId="37" fillId="0" borderId="3" xfId="3" applyFont="1" applyFill="1" applyBorder="1" applyAlignment="1" applyProtection="1">
      <alignment horizontal="center"/>
      <protection locked="0"/>
    </xf>
    <xf numFmtId="9" fontId="37" fillId="0" borderId="67" xfId="8" applyFont="1" applyFill="1" applyBorder="1" applyProtection="1"/>
    <xf numFmtId="0" fontId="37" fillId="0" borderId="0" xfId="3" applyFont="1" applyFill="1" applyBorder="1" applyAlignment="1" applyProtection="1">
      <alignment horizontal="center"/>
    </xf>
    <xf numFmtId="0" fontId="0" fillId="0" borderId="0" xfId="0" applyProtection="1"/>
    <xf numFmtId="0" fontId="17" fillId="0" borderId="0" xfId="0" applyFont="1" applyFill="1" applyBorder="1" applyProtection="1"/>
    <xf numFmtId="167" fontId="11" fillId="0" borderId="2" xfId="5" applyNumberFormat="1" applyFont="1" applyFill="1" applyBorder="1" applyAlignment="1" applyProtection="1">
      <alignment horizontal="center"/>
    </xf>
    <xf numFmtId="167" fontId="11" fillId="0" borderId="12" xfId="5" applyNumberFormat="1" applyFont="1" applyFill="1" applyBorder="1" applyAlignment="1" applyProtection="1">
      <alignment horizontal="center"/>
    </xf>
    <xf numFmtId="167" fontId="11" fillId="0" borderId="4" xfId="5" applyNumberFormat="1" applyFont="1" applyFill="1" applyBorder="1" applyAlignment="1" applyProtection="1">
      <alignment horizontal="center"/>
    </xf>
    <xf numFmtId="167" fontId="11" fillId="0" borderId="13" xfId="5" applyNumberFormat="1" applyFont="1" applyFill="1" applyBorder="1" applyAlignment="1" applyProtection="1">
      <alignment horizontal="center"/>
    </xf>
    <xf numFmtId="167" fontId="17" fillId="0" borderId="2" xfId="7" applyNumberFormat="1" applyFont="1" applyFill="1" applyBorder="1" applyAlignment="1" applyProtection="1">
      <alignment horizontal="center"/>
    </xf>
    <xf numFmtId="0" fontId="17" fillId="0" borderId="29" xfId="0" applyFont="1" applyFill="1" applyBorder="1" applyProtection="1"/>
    <xf numFmtId="0" fontId="19" fillId="0" borderId="0" xfId="0" applyFont="1" applyFill="1" applyBorder="1" applyAlignment="1" applyProtection="1"/>
    <xf numFmtId="0" fontId="17" fillId="0" borderId="70" xfId="0" applyFont="1" applyFill="1" applyBorder="1" applyAlignment="1" applyProtection="1">
      <alignment horizontal="center"/>
    </xf>
    <xf numFmtId="0" fontId="17" fillId="0" borderId="72" xfId="0" applyFont="1" applyFill="1" applyBorder="1" applyAlignment="1" applyProtection="1">
      <alignment horizontal="center"/>
    </xf>
    <xf numFmtId="167" fontId="11" fillId="0" borderId="46" xfId="5" applyNumberFormat="1" applyFont="1" applyFill="1" applyBorder="1" applyAlignment="1" applyProtection="1">
      <alignment horizontal="center"/>
    </xf>
    <xf numFmtId="167" fontId="11" fillId="0" borderId="43" xfId="5" applyNumberFormat="1" applyFont="1" applyFill="1" applyBorder="1" applyAlignment="1" applyProtection="1">
      <alignment horizontal="center"/>
    </xf>
    <xf numFmtId="167" fontId="17" fillId="0" borderId="13" xfId="7" applyNumberFormat="1" applyFont="1" applyFill="1" applyBorder="1" applyAlignment="1" applyProtection="1">
      <alignment horizontal="center"/>
    </xf>
    <xf numFmtId="167" fontId="17" fillId="0" borderId="21" xfId="7" applyNumberFormat="1" applyFont="1" applyFill="1" applyBorder="1" applyAlignment="1" applyProtection="1">
      <alignment horizontal="center"/>
    </xf>
    <xf numFmtId="167" fontId="17" fillId="0" borderId="13" xfId="0" applyNumberFormat="1" applyFont="1" applyFill="1" applyBorder="1" applyAlignment="1" applyProtection="1">
      <alignment horizontal="center"/>
    </xf>
    <xf numFmtId="167" fontId="17" fillId="0" borderId="2" xfId="0" applyNumberFormat="1" applyFont="1" applyFill="1" applyBorder="1" applyAlignment="1" applyProtection="1">
      <alignment horizontal="center"/>
    </xf>
    <xf numFmtId="167" fontId="17" fillId="0" borderId="43" xfId="0" applyNumberFormat="1" applyFont="1" applyFill="1" applyBorder="1" applyAlignment="1" applyProtection="1">
      <alignment horizontal="center"/>
    </xf>
    <xf numFmtId="167" fontId="17" fillId="0" borderId="43" xfId="7" applyNumberFormat="1" applyFont="1" applyFill="1" applyBorder="1" applyAlignment="1" applyProtection="1">
      <alignment horizontal="center"/>
    </xf>
    <xf numFmtId="167" fontId="17" fillId="0" borderId="22" xfId="7" applyNumberFormat="1" applyFont="1" applyFill="1" applyBorder="1" applyAlignment="1" applyProtection="1">
      <alignment horizontal="center"/>
    </xf>
    <xf numFmtId="167" fontId="17" fillId="0" borderId="55" xfId="7" applyNumberFormat="1" applyFont="1" applyFill="1" applyBorder="1" applyAlignment="1" applyProtection="1">
      <alignment horizontal="center"/>
    </xf>
    <xf numFmtId="0" fontId="17" fillId="0" borderId="29" xfId="0" applyFont="1" applyFill="1" applyBorder="1" applyAlignment="1" applyProtection="1"/>
    <xf numFmtId="0" fontId="17" fillId="0" borderId="15" xfId="0" applyFont="1" applyFill="1" applyBorder="1" applyAlignment="1" applyProtection="1"/>
    <xf numFmtId="0" fontId="11" fillId="0" borderId="29" xfId="4" quotePrefix="1" applyNumberFormat="1" applyFont="1" applyFill="1" applyBorder="1" applyAlignment="1" applyProtection="1"/>
    <xf numFmtId="0" fontId="11" fillId="0" borderId="29" xfId="4" applyNumberFormat="1" applyFont="1" applyFill="1" applyBorder="1" applyAlignment="1" applyProtection="1"/>
    <xf numFmtId="0" fontId="11" fillId="0" borderId="73" xfId="4" quotePrefix="1" applyNumberFormat="1" applyFont="1" applyFill="1" applyBorder="1" applyAlignment="1" applyProtection="1"/>
    <xf numFmtId="0" fontId="17" fillId="0" borderId="71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wrapText="1"/>
    </xf>
    <xf numFmtId="0" fontId="15" fillId="0" borderId="0" xfId="3" applyFont="1" applyProtection="1"/>
    <xf numFmtId="0" fontId="37" fillId="0" borderId="0" xfId="3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/>
    <xf numFmtId="2" fontId="11" fillId="0" borderId="2" xfId="0" applyNumberFormat="1" applyFont="1" applyFill="1" applyBorder="1" applyAlignment="1" applyProtection="1">
      <alignment horizontal="right"/>
    </xf>
    <xf numFmtId="44" fontId="14" fillId="0" borderId="37" xfId="12" applyFont="1" applyFill="1" applyBorder="1" applyProtection="1"/>
    <xf numFmtId="0" fontId="14" fillId="12" borderId="2" xfId="0" applyFont="1" applyFill="1" applyBorder="1" applyAlignment="1" applyProtection="1">
      <alignment horizontal="center" wrapText="1"/>
    </xf>
    <xf numFmtId="0" fontId="14" fillId="12" borderId="3" xfId="0" applyFont="1" applyFill="1" applyBorder="1" applyAlignment="1" applyProtection="1">
      <alignment horizontal="center" wrapText="1"/>
    </xf>
    <xf numFmtId="0" fontId="19" fillId="12" borderId="64" xfId="0" applyFont="1" applyFill="1" applyBorder="1" applyAlignment="1" applyProtection="1">
      <alignment wrapText="1"/>
    </xf>
    <xf numFmtId="0" fontId="19" fillId="12" borderId="3" xfId="0" applyFont="1" applyFill="1" applyBorder="1" applyProtection="1"/>
    <xf numFmtId="0" fontId="19" fillId="12" borderId="3" xfId="0" applyFont="1" applyFill="1" applyBorder="1" applyAlignment="1" applyProtection="1">
      <alignment wrapText="1"/>
    </xf>
    <xf numFmtId="44" fontId="17" fillId="8" borderId="2" xfId="12" applyFont="1" applyFill="1" applyBorder="1" applyProtection="1"/>
    <xf numFmtId="10" fontId="13" fillId="8" borderId="9" xfId="8" applyNumberFormat="1" applyFont="1" applyFill="1" applyBorder="1" applyAlignment="1" applyProtection="1">
      <alignment horizontal="center"/>
    </xf>
    <xf numFmtId="169" fontId="11" fillId="9" borderId="2" xfId="0" applyNumberFormat="1" applyFont="1" applyFill="1" applyBorder="1" applyProtection="1">
      <protection locked="0"/>
    </xf>
    <xf numFmtId="44" fontId="11" fillId="9" borderId="2" xfId="12" applyFont="1" applyFill="1" applyBorder="1" applyAlignment="1" applyProtection="1">
      <alignment horizontal="center"/>
      <protection locked="0"/>
    </xf>
    <xf numFmtId="2" fontId="11" fillId="9" borderId="2" xfId="13" applyNumberFormat="1" applyFont="1" applyFill="1" applyBorder="1" applyAlignment="1" applyProtection="1">
      <alignment horizontal="right"/>
      <protection locked="0"/>
    </xf>
    <xf numFmtId="44" fontId="11" fillId="9" borderId="2" xfId="13" applyNumberFormat="1" applyFont="1" applyFill="1" applyBorder="1" applyAlignment="1" applyProtection="1">
      <alignment vertical="top"/>
      <protection locked="0"/>
    </xf>
    <xf numFmtId="1" fontId="11" fillId="9" borderId="2" xfId="0" applyNumberFormat="1" applyFont="1" applyFill="1" applyBorder="1" applyProtection="1">
      <protection locked="0"/>
    </xf>
    <xf numFmtId="44" fontId="11" fillId="9" borderId="3" xfId="0" applyNumberFormat="1" applyFont="1" applyFill="1" applyBorder="1" applyAlignment="1" applyProtection="1">
      <alignment vertical="center"/>
      <protection locked="0"/>
    </xf>
    <xf numFmtId="14" fontId="11" fillId="9" borderId="2" xfId="0" applyNumberFormat="1" applyFont="1" applyFill="1" applyBorder="1" applyProtection="1">
      <protection locked="0"/>
    </xf>
    <xf numFmtId="44" fontId="11" fillId="9" borderId="47" xfId="0" applyNumberFormat="1" applyFont="1" applyFill="1" applyBorder="1" applyAlignment="1" applyProtection="1">
      <alignment vertical="center"/>
      <protection locked="0"/>
    </xf>
    <xf numFmtId="44" fontId="11" fillId="9" borderId="43" xfId="0" applyNumberFormat="1" applyFont="1" applyFill="1" applyBorder="1" applyAlignment="1" applyProtection="1">
      <alignment vertical="center"/>
      <protection locked="0"/>
    </xf>
    <xf numFmtId="44" fontId="11" fillId="9" borderId="48" xfId="12" applyNumberFormat="1" applyFont="1" applyFill="1" applyBorder="1" applyAlignment="1" applyProtection="1">
      <alignment horizontal="right"/>
      <protection locked="0"/>
    </xf>
    <xf numFmtId="44" fontId="14" fillId="8" borderId="2" xfId="12" applyFont="1" applyFill="1" applyBorder="1" applyProtection="1"/>
    <xf numFmtId="44" fontId="11" fillId="13" borderId="74" xfId="12" applyFont="1" applyFill="1" applyBorder="1" applyAlignment="1" applyProtection="1">
      <alignment horizontal="right"/>
    </xf>
    <xf numFmtId="44" fontId="11" fillId="13" borderId="49" xfId="0" applyNumberFormat="1" applyFont="1" applyFill="1" applyBorder="1" applyAlignment="1" applyProtection="1"/>
    <xf numFmtId="44" fontId="11" fillId="13" borderId="7" xfId="0" applyNumberFormat="1" applyFont="1" applyFill="1" applyBorder="1" applyAlignment="1" applyProtection="1">
      <alignment vertical="center"/>
    </xf>
    <xf numFmtId="44" fontId="11" fillId="13" borderId="2" xfId="0" applyNumberFormat="1" applyFont="1" applyFill="1" applyBorder="1" applyAlignment="1" applyProtection="1">
      <alignment vertical="center"/>
    </xf>
    <xf numFmtId="44" fontId="11" fillId="13" borderId="2" xfId="0" applyNumberFormat="1" applyFont="1" applyFill="1" applyBorder="1" applyAlignment="1" applyProtection="1"/>
    <xf numFmtId="44" fontId="11" fillId="13" borderId="59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</xf>
    <xf numFmtId="167" fontId="11" fillId="0" borderId="3" xfId="5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wrapText="1"/>
    </xf>
    <xf numFmtId="0" fontId="11" fillId="0" borderId="75" xfId="0" applyFont="1" applyFill="1" applyBorder="1" applyAlignment="1" applyProtection="1">
      <alignment horizontal="left" vertical="center"/>
    </xf>
    <xf numFmtId="0" fontId="11" fillId="0" borderId="76" xfId="0" applyFont="1" applyFill="1" applyBorder="1" applyProtection="1"/>
    <xf numFmtId="0" fontId="11" fillId="0" borderId="77" xfId="0" applyFont="1" applyFill="1" applyBorder="1" applyProtection="1"/>
    <xf numFmtId="0" fontId="22" fillId="0" borderId="79" xfId="0" applyFont="1" applyFill="1" applyBorder="1" applyAlignment="1" applyProtection="1">
      <alignment horizontal="center"/>
    </xf>
    <xf numFmtId="0" fontId="11" fillId="0" borderId="80" xfId="0" applyFont="1" applyFill="1" applyBorder="1" applyAlignment="1" applyProtection="1">
      <alignment horizontal="left" vertical="center"/>
    </xf>
    <xf numFmtId="0" fontId="17" fillId="0" borderId="81" xfId="0" applyFont="1" applyFill="1" applyBorder="1" applyProtection="1"/>
    <xf numFmtId="0" fontId="17" fillId="0" borderId="82" xfId="0" applyFont="1" applyFill="1" applyBorder="1" applyProtection="1"/>
    <xf numFmtId="0" fontId="11" fillId="0" borderId="75" xfId="0" applyFont="1" applyFill="1" applyBorder="1" applyAlignment="1" applyProtection="1">
      <alignment horizontal="center" vertical="center" wrapText="1"/>
    </xf>
    <xf numFmtId="165" fontId="11" fillId="0" borderId="76" xfId="0" applyNumberFormat="1" applyFont="1" applyFill="1" applyBorder="1" applyAlignment="1" applyProtection="1"/>
    <xf numFmtId="0" fontId="11" fillId="0" borderId="76" xfId="0" applyFont="1" applyFill="1" applyBorder="1" applyAlignment="1" applyProtection="1">
      <alignment horizontal="center" vertical="center" wrapText="1"/>
      <protection locked="0"/>
    </xf>
    <xf numFmtId="0" fontId="11" fillId="0" borderId="77" xfId="0" applyFont="1" applyFill="1" applyBorder="1" applyAlignment="1" applyProtection="1">
      <alignment horizontal="center" vertical="center" wrapText="1"/>
    </xf>
    <xf numFmtId="0" fontId="23" fillId="0" borderId="78" xfId="0" applyFont="1" applyFill="1" applyBorder="1" applyAlignment="1" applyProtection="1">
      <alignment horizontal="left" vertical="center" wrapText="1"/>
    </xf>
    <xf numFmtId="0" fontId="11" fillId="0" borderId="79" xfId="0" applyFont="1" applyFill="1" applyBorder="1" applyAlignment="1" applyProtection="1">
      <alignment horizontal="center" vertical="center" wrapText="1"/>
    </xf>
    <xf numFmtId="0" fontId="11" fillId="0" borderId="80" xfId="0" applyFont="1" applyFill="1" applyBorder="1" applyAlignment="1" applyProtection="1">
      <alignment horizontal="center" vertical="center" wrapText="1"/>
    </xf>
    <xf numFmtId="0" fontId="11" fillId="0" borderId="81" xfId="0" applyFont="1" applyFill="1" applyBorder="1" applyAlignment="1" applyProtection="1"/>
    <xf numFmtId="0" fontId="11" fillId="0" borderId="81" xfId="0" applyFont="1" applyFill="1" applyBorder="1" applyAlignment="1" applyProtection="1">
      <alignment vertical="center" wrapText="1"/>
    </xf>
    <xf numFmtId="0" fontId="11" fillId="0" borderId="82" xfId="0" applyFont="1" applyFill="1" applyBorder="1" applyAlignment="1" applyProtection="1">
      <alignment vertical="center" wrapText="1"/>
    </xf>
    <xf numFmtId="0" fontId="14" fillId="0" borderId="75" xfId="0" applyFont="1" applyFill="1" applyBorder="1" applyAlignment="1" applyProtection="1">
      <alignment horizontal="left" vertical="center"/>
    </xf>
    <xf numFmtId="165" fontId="11" fillId="0" borderId="76" xfId="0" applyNumberFormat="1" applyFont="1" applyFill="1" applyBorder="1" applyAlignment="1" applyProtection="1">
      <alignment vertical="center"/>
    </xf>
    <xf numFmtId="0" fontId="11" fillId="0" borderId="76" xfId="0" applyFont="1" applyFill="1" applyBorder="1" applyAlignment="1" applyProtection="1">
      <alignment horizontal="center" vertical="center" wrapText="1"/>
    </xf>
    <xf numFmtId="0" fontId="14" fillId="0" borderId="80" xfId="0" applyFont="1" applyFill="1" applyBorder="1" applyAlignment="1" applyProtection="1">
      <alignment horizontal="left" vertical="center"/>
    </xf>
    <xf numFmtId="165" fontId="11" fillId="0" borderId="81" xfId="0" applyNumberFormat="1" applyFont="1" applyFill="1" applyBorder="1" applyAlignment="1" applyProtection="1">
      <alignment vertical="center"/>
    </xf>
    <xf numFmtId="0" fontId="11" fillId="0" borderId="81" xfId="0" applyFont="1" applyFill="1" applyBorder="1" applyAlignment="1" applyProtection="1">
      <alignment horizontal="center" vertical="center" wrapText="1"/>
    </xf>
    <xf numFmtId="0" fontId="11" fillId="0" borderId="82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left"/>
    </xf>
    <xf numFmtId="44" fontId="11" fillId="0" borderId="0" xfId="0" applyNumberFormat="1" applyFont="1" applyFill="1" applyBorder="1" applyProtection="1"/>
    <xf numFmtId="1" fontId="11" fillId="0" borderId="41" xfId="0" applyNumberFormat="1" applyFont="1" applyFill="1" applyBorder="1" applyAlignment="1" applyProtection="1">
      <alignment horizontal="center"/>
      <protection locked="0"/>
    </xf>
    <xf numFmtId="1" fontId="22" fillId="0" borderId="83" xfId="0" applyNumberFormat="1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 applyProtection="1">
      <alignment horizontal="left" vertical="center"/>
    </xf>
    <xf numFmtId="44" fontId="11" fillId="0" borderId="0" xfId="0" applyNumberFormat="1" applyFont="1" applyFill="1" applyBorder="1" applyAlignment="1" applyProtection="1">
      <alignment vertical="center"/>
    </xf>
    <xf numFmtId="44" fontId="11" fillId="13" borderId="84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4" fillId="0" borderId="37" xfId="0" applyFont="1" applyFill="1" applyBorder="1" applyAlignment="1" applyProtection="1">
      <alignment horizontal="left" vertical="center"/>
    </xf>
    <xf numFmtId="44" fontId="11" fillId="0" borderId="37" xfId="0" applyNumberFormat="1" applyFont="1" applyFill="1" applyBorder="1" applyAlignment="1" applyProtection="1">
      <alignment vertical="center"/>
    </xf>
    <xf numFmtId="0" fontId="11" fillId="9" borderId="2" xfId="0" applyFont="1" applyFill="1" applyBorder="1" applyAlignment="1" applyProtection="1">
      <alignment horizontal="left"/>
      <protection locked="0"/>
    </xf>
    <xf numFmtId="0" fontId="14" fillId="0" borderId="36" xfId="0" applyFont="1" applyFill="1" applyBorder="1" applyAlignment="1" applyProtection="1">
      <alignment horizontal="left" vertical="center"/>
    </xf>
    <xf numFmtId="1" fontId="22" fillId="0" borderId="86" xfId="0" applyNumberFormat="1" applyFont="1" applyFill="1" applyBorder="1" applyAlignment="1" applyProtection="1">
      <alignment horizontal="center"/>
      <protection locked="0"/>
    </xf>
    <xf numFmtId="0" fontId="14" fillId="0" borderId="87" xfId="0" applyFont="1" applyFill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wrapText="1"/>
    </xf>
    <xf numFmtId="44" fontId="14" fillId="8" borderId="2" xfId="0" applyNumberFormat="1" applyFont="1" applyFill="1" applyBorder="1" applyProtection="1"/>
    <xf numFmtId="44" fontId="11" fillId="13" borderId="74" xfId="12" applyFont="1" applyFill="1" applyBorder="1" applyProtection="1"/>
    <xf numFmtId="44" fontId="11" fillId="9" borderId="2" xfId="14" applyNumberFormat="1" applyFont="1" applyFill="1" applyBorder="1" applyAlignment="1" applyProtection="1">
      <alignment vertical="top"/>
      <protection locked="0"/>
    </xf>
    <xf numFmtId="44" fontId="14" fillId="8" borderId="2" xfId="0" applyNumberFormat="1" applyFont="1" applyFill="1" applyBorder="1" applyAlignment="1" applyProtection="1"/>
    <xf numFmtId="0" fontId="21" fillId="0" borderId="61" xfId="0" applyFont="1" applyFill="1" applyBorder="1" applyAlignment="1" applyProtection="1">
      <alignment vertical="top"/>
    </xf>
    <xf numFmtId="0" fontId="21" fillId="0" borderId="10" xfId="0" applyFont="1" applyFill="1" applyBorder="1" applyAlignment="1" applyProtection="1">
      <alignment vertical="top"/>
    </xf>
    <xf numFmtId="0" fontId="21" fillId="0" borderId="52" xfId="0" applyFont="1" applyFill="1" applyBorder="1" applyAlignment="1" applyProtection="1">
      <alignment vertical="top"/>
    </xf>
    <xf numFmtId="165" fontId="11" fillId="0" borderId="28" xfId="0" applyNumberFormat="1" applyFont="1" applyFill="1" applyBorder="1" applyAlignment="1" applyProtection="1">
      <alignment horizontal="left"/>
    </xf>
    <xf numFmtId="0" fontId="14" fillId="0" borderId="32" xfId="0" applyFont="1" applyFill="1" applyBorder="1" applyAlignment="1" applyProtection="1">
      <alignment horizontal="left"/>
    </xf>
    <xf numFmtId="0" fontId="14" fillId="0" borderId="60" xfId="0" applyFont="1" applyFill="1" applyBorder="1" applyAlignment="1" applyProtection="1">
      <alignment horizontal="left"/>
    </xf>
    <xf numFmtId="0" fontId="15" fillId="0" borderId="0" xfId="3" applyFont="1" applyProtection="1"/>
    <xf numFmtId="0" fontId="37" fillId="0" borderId="0" xfId="3" applyFont="1" applyFill="1" applyBorder="1" applyAlignment="1" applyProtection="1">
      <alignment horizontal="center"/>
    </xf>
    <xf numFmtId="0" fontId="37" fillId="0" borderId="67" xfId="3" applyFont="1" applyFill="1" applyBorder="1" applyAlignment="1" applyProtection="1">
      <alignment horizontal="left"/>
    </xf>
    <xf numFmtId="0" fontId="37" fillId="0" borderId="67" xfId="3" applyFont="1" applyFill="1" applyBorder="1" applyAlignment="1" applyProtection="1">
      <alignment horizontal="left"/>
      <protection locked="0"/>
    </xf>
    <xf numFmtId="0" fontId="37" fillId="0" borderId="69" xfId="3" applyFont="1" applyBorder="1" applyProtection="1"/>
    <xf numFmtId="1" fontId="37" fillId="0" borderId="67" xfId="3" applyNumberFormat="1" applyFont="1" applyFill="1" applyBorder="1" applyAlignment="1" applyProtection="1">
      <alignment horizontal="left"/>
    </xf>
    <xf numFmtId="0" fontId="37" fillId="0" borderId="69" xfId="3" applyFont="1" applyBorder="1" applyAlignment="1" applyProtection="1">
      <alignment horizontal="left"/>
    </xf>
    <xf numFmtId="0" fontId="12" fillId="0" borderId="0" xfId="0" applyFont="1" applyFill="1" applyAlignment="1" applyProtection="1">
      <alignment horizontal="left" wrapText="1"/>
    </xf>
    <xf numFmtId="0" fontId="23" fillId="0" borderId="32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 wrapText="1"/>
    </xf>
    <xf numFmtId="44" fontId="11" fillId="9" borderId="2" xfId="12" applyFont="1" applyFill="1" applyBorder="1" applyAlignment="1" applyProtection="1">
      <alignment vertical="top"/>
      <protection locked="0"/>
    </xf>
    <xf numFmtId="171" fontId="11" fillId="9" borderId="2" xfId="0" applyNumberFormat="1" applyFont="1" applyFill="1" applyBorder="1" applyAlignment="1" applyProtection="1">
      <alignment horizontal="right"/>
      <protection locked="0"/>
    </xf>
    <xf numFmtId="44" fontId="11" fillId="9" borderId="2" xfId="12" applyFont="1" applyFill="1" applyBorder="1" applyAlignment="1" applyProtection="1">
      <alignment horizontal="right"/>
      <protection locked="0"/>
    </xf>
    <xf numFmtId="171" fontId="11" fillId="9" borderId="2" xfId="13" applyNumberFormat="1" applyFont="1" applyFill="1" applyBorder="1" applyAlignment="1" applyProtection="1">
      <alignment horizontal="right"/>
      <protection locked="0"/>
    </xf>
    <xf numFmtId="171" fontId="11" fillId="9" borderId="7" xfId="0" applyNumberFormat="1" applyFont="1" applyFill="1" applyBorder="1" applyAlignment="1" applyProtection="1">
      <alignment vertical="center"/>
      <protection locked="0"/>
    </xf>
    <xf numFmtId="44" fontId="11" fillId="9" borderId="47" xfId="12" applyFont="1" applyFill="1" applyBorder="1" applyAlignment="1" applyProtection="1">
      <alignment vertical="center"/>
      <protection locked="0"/>
    </xf>
    <xf numFmtId="171" fontId="11" fillId="9" borderId="2" xfId="0" applyNumberFormat="1" applyFont="1" applyFill="1" applyBorder="1" applyAlignment="1" applyProtection="1">
      <alignment vertical="center"/>
      <protection locked="0"/>
    </xf>
    <xf numFmtId="171" fontId="11" fillId="9" borderId="48" xfId="12" applyNumberFormat="1" applyFont="1" applyFill="1" applyBorder="1" applyAlignment="1" applyProtection="1">
      <alignment horizontal="right"/>
      <protection locked="0"/>
    </xf>
    <xf numFmtId="0" fontId="11" fillId="9" borderId="2" xfId="0" applyFont="1" applyFill="1" applyBorder="1" applyAlignment="1" applyProtection="1">
      <protection locked="0"/>
    </xf>
    <xf numFmtId="171" fontId="11" fillId="9" borderId="85" xfId="0" applyNumberFormat="1" applyFont="1" applyFill="1" applyBorder="1" applyAlignment="1" applyProtection="1">
      <alignment vertical="center"/>
      <protection locked="0"/>
    </xf>
    <xf numFmtId="0" fontId="15" fillId="0" borderId="0" xfId="3" applyFont="1" applyProtection="1"/>
    <xf numFmtId="0" fontId="37" fillId="0" borderId="0" xfId="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35" fillId="0" borderId="0" xfId="0" applyFont="1" applyFill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169" fontId="11" fillId="0" borderId="2" xfId="0" applyNumberFormat="1" applyFont="1" applyFill="1" applyBorder="1" applyProtection="1">
      <protection locked="0"/>
    </xf>
    <xf numFmtId="44" fontId="11" fillId="0" borderId="2" xfId="12" applyFont="1" applyFill="1" applyBorder="1" applyAlignment="1" applyProtection="1">
      <alignment horizontal="center"/>
      <protection locked="0"/>
    </xf>
    <xf numFmtId="44" fontId="11" fillId="0" borderId="2" xfId="14" applyNumberFormat="1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horizontal="left"/>
    </xf>
    <xf numFmtId="49" fontId="11" fillId="0" borderId="0" xfId="13" applyNumberFormat="1" applyFont="1" applyFill="1" applyBorder="1" applyAlignment="1" applyProtection="1">
      <alignment horizontal="center"/>
    </xf>
    <xf numFmtId="169" fontId="1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/>
    <xf numFmtId="44" fontId="11" fillId="0" borderId="2" xfId="13" applyNumberFormat="1" applyFont="1" applyFill="1" applyBorder="1" applyAlignment="1" applyProtection="1">
      <alignment vertical="top"/>
      <protection locked="0"/>
    </xf>
    <xf numFmtId="44" fontId="11" fillId="0" borderId="3" xfId="0" applyNumberFormat="1" applyFont="1" applyFill="1" applyBorder="1" applyAlignment="1" applyProtection="1">
      <alignment vertical="center"/>
      <protection locked="0"/>
    </xf>
    <xf numFmtId="171" fontId="11" fillId="0" borderId="7" xfId="0" applyNumberFormat="1" applyFont="1" applyFill="1" applyBorder="1" applyAlignment="1" applyProtection="1">
      <alignment vertical="center"/>
      <protection locked="0"/>
    </xf>
    <xf numFmtId="44" fontId="11" fillId="0" borderId="47" xfId="12" applyFont="1" applyFill="1" applyBorder="1" applyAlignment="1" applyProtection="1">
      <alignment vertical="center"/>
      <protection locked="0"/>
    </xf>
    <xf numFmtId="171" fontId="11" fillId="0" borderId="2" xfId="0" applyNumberFormat="1" applyFont="1" applyFill="1" applyBorder="1" applyAlignment="1" applyProtection="1">
      <alignment vertical="center"/>
      <protection locked="0"/>
    </xf>
    <xf numFmtId="14" fontId="11" fillId="0" borderId="2" xfId="0" applyNumberFormat="1" applyFont="1" applyFill="1" applyBorder="1" applyProtection="1">
      <protection locked="0"/>
    </xf>
    <xf numFmtId="44" fontId="11" fillId="0" borderId="47" xfId="0" applyNumberFormat="1" applyFont="1" applyFill="1" applyBorder="1" applyAlignment="1" applyProtection="1">
      <alignment vertical="center"/>
      <protection locked="0"/>
    </xf>
    <xf numFmtId="44" fontId="11" fillId="0" borderId="43" xfId="0" applyNumberFormat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left"/>
      <protection locked="0"/>
    </xf>
    <xf numFmtId="44" fontId="11" fillId="0" borderId="48" xfId="12" applyNumberFormat="1" applyFont="1" applyFill="1" applyBorder="1" applyAlignment="1" applyProtection="1">
      <alignment horizontal="right"/>
      <protection locked="0"/>
    </xf>
    <xf numFmtId="171" fontId="11" fillId="0" borderId="48" xfId="12" applyNumberFormat="1" applyFont="1" applyFill="1" applyBorder="1" applyAlignment="1" applyProtection="1">
      <alignment horizontal="right"/>
      <protection locked="0"/>
    </xf>
    <xf numFmtId="0" fontId="21" fillId="0" borderId="0" xfId="3" applyFont="1" applyAlignment="1" applyProtection="1"/>
    <xf numFmtId="44" fontId="37" fillId="0" borderId="67" xfId="12" applyFont="1" applyFill="1" applyBorder="1" applyProtection="1"/>
    <xf numFmtId="0" fontId="21" fillId="0" borderId="0" xfId="3" applyFont="1" applyBorder="1" applyAlignment="1" applyProtection="1"/>
    <xf numFmtId="0" fontId="37" fillId="0" borderId="10" xfId="3" applyFont="1" applyFill="1" applyBorder="1" applyAlignment="1" applyProtection="1">
      <alignment horizontal="center"/>
      <protection locked="0"/>
    </xf>
    <xf numFmtId="0" fontId="37" fillId="6" borderId="1" xfId="3" applyFont="1" applyFill="1" applyBorder="1" applyAlignment="1" applyProtection="1">
      <alignment horizontal="left"/>
      <protection locked="0"/>
    </xf>
    <xf numFmtId="0" fontId="23" fillId="0" borderId="0" xfId="3" applyFont="1" applyProtection="1"/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1" xfId="0" applyFont="1" applyFill="1" applyBorder="1" applyAlignment="1" applyProtection="1">
      <alignment horizontal="center"/>
      <protection locked="0"/>
    </xf>
    <xf numFmtId="0" fontId="38" fillId="0" borderId="0" xfId="3" applyFont="1" applyBorder="1" applyAlignment="1" applyProtection="1">
      <alignment horizontal="left"/>
    </xf>
    <xf numFmtId="0" fontId="21" fillId="0" borderId="0" xfId="3" applyFont="1" applyBorder="1" applyAlignment="1" applyProtection="1">
      <alignment horizontal="left"/>
    </xf>
    <xf numFmtId="0" fontId="37" fillId="4" borderId="7" xfId="3" applyFont="1" applyFill="1" applyBorder="1" applyAlignment="1" applyProtection="1">
      <alignment horizontal="center"/>
      <protection locked="0"/>
    </xf>
    <xf numFmtId="0" fontId="37" fillId="4" borderId="8" xfId="3" applyFont="1" applyFill="1" applyBorder="1" applyAlignment="1" applyProtection="1">
      <alignment horizontal="center"/>
      <protection locked="0"/>
    </xf>
    <xf numFmtId="0" fontId="21" fillId="0" borderId="0" xfId="3" applyFont="1" applyFill="1" applyAlignment="1" applyProtection="1">
      <alignment horizontal="left"/>
    </xf>
    <xf numFmtId="0" fontId="21" fillId="0" borderId="11" xfId="3" applyFont="1" applyFill="1" applyBorder="1" applyAlignment="1" applyProtection="1">
      <alignment horizontal="left"/>
    </xf>
    <xf numFmtId="0" fontId="37" fillId="10" borderId="68" xfId="3" applyFont="1" applyFill="1" applyBorder="1" applyAlignment="1" applyProtection="1">
      <alignment horizontal="center"/>
    </xf>
    <xf numFmtId="0" fontId="37" fillId="10" borderId="5" xfId="3" applyFont="1" applyFill="1" applyBorder="1" applyAlignment="1" applyProtection="1">
      <alignment horizontal="center"/>
    </xf>
    <xf numFmtId="0" fontId="15" fillId="0" borderId="0" xfId="3" applyFont="1" applyProtection="1"/>
    <xf numFmtId="0" fontId="43" fillId="0" borderId="0" xfId="3" applyFont="1" applyAlignment="1" applyProtection="1">
      <alignment horizontal="center"/>
    </xf>
    <xf numFmtId="15" fontId="36" fillId="0" borderId="0" xfId="3" applyNumberFormat="1" applyFont="1" applyFill="1" applyBorder="1" applyAlignment="1" applyProtection="1">
      <alignment horizontal="right"/>
    </xf>
    <xf numFmtId="0" fontId="36" fillId="0" borderId="0" xfId="3" applyNumberFormat="1" applyFont="1" applyFill="1" applyBorder="1" applyAlignment="1" applyProtection="1">
      <alignment horizontal="right"/>
    </xf>
    <xf numFmtId="0" fontId="42" fillId="0" borderId="0" xfId="3" applyFont="1" applyAlignment="1" applyProtection="1">
      <alignment horizontal="center"/>
    </xf>
    <xf numFmtId="44" fontId="37" fillId="0" borderId="7" xfId="12" applyFont="1" applyFill="1" applyBorder="1" applyAlignment="1" applyProtection="1">
      <alignment horizontal="center"/>
      <protection locked="0"/>
    </xf>
    <xf numFmtId="44" fontId="37" fillId="0" borderId="8" xfId="12" applyFont="1" applyFill="1" applyBorder="1" applyAlignment="1" applyProtection="1">
      <alignment horizontal="center"/>
      <protection locked="0"/>
    </xf>
    <xf numFmtId="0" fontId="21" fillId="0" borderId="0" xfId="3" applyFont="1" applyAlignment="1" applyProtection="1"/>
    <xf numFmtId="0" fontId="21" fillId="0" borderId="11" xfId="3" applyFont="1" applyBorder="1" applyAlignment="1" applyProtection="1"/>
    <xf numFmtId="0" fontId="52" fillId="0" borderId="0" xfId="3" applyFont="1" applyFill="1" applyBorder="1" applyAlignment="1" applyProtection="1">
      <alignment horizontal="center" wrapText="1"/>
    </xf>
    <xf numFmtId="0" fontId="50" fillId="0" borderId="0" xfId="3" applyFont="1" applyBorder="1" applyAlignment="1" applyProtection="1">
      <alignment horizontal="center"/>
    </xf>
    <xf numFmtId="0" fontId="51" fillId="0" borderId="1" xfId="3" applyFont="1" applyBorder="1" applyAlignment="1" applyProtection="1">
      <alignment horizontal="center" wrapText="1"/>
    </xf>
    <xf numFmtId="1" fontId="11" fillId="0" borderId="7" xfId="0" applyNumberFormat="1" applyFont="1" applyFill="1" applyBorder="1" applyAlignment="1" applyProtection="1">
      <alignment horizontal="center" wrapText="1"/>
      <protection locked="0"/>
    </xf>
    <xf numFmtId="1" fontId="11" fillId="0" borderId="8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 applyProtection="1">
      <alignment horizontal="center" wrapText="1"/>
      <protection locked="0"/>
    </xf>
    <xf numFmtId="0" fontId="11" fillId="0" borderId="8" xfId="0" applyFont="1" applyFill="1" applyBorder="1" applyAlignment="1" applyProtection="1">
      <alignment horizontal="center" wrapText="1"/>
      <protection locked="0"/>
    </xf>
    <xf numFmtId="0" fontId="11" fillId="0" borderId="7" xfId="0" applyNumberFormat="1" applyFont="1" applyFill="1" applyBorder="1" applyAlignment="1" applyProtection="1">
      <alignment horizontal="center" wrapText="1"/>
      <protection locked="0"/>
    </xf>
    <xf numFmtId="0" fontId="11" fillId="0" borderId="8" xfId="0" applyNumberFormat="1" applyFont="1" applyFill="1" applyBorder="1" applyAlignment="1" applyProtection="1">
      <alignment horizontal="center" wrapText="1"/>
      <protection locked="0"/>
    </xf>
    <xf numFmtId="0" fontId="29" fillId="0" borderId="2" xfId="0" applyFont="1" applyFill="1" applyBorder="1" applyAlignment="1" applyProtection="1">
      <alignment horizontal="center"/>
    </xf>
    <xf numFmtId="0" fontId="25" fillId="11" borderId="2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wrapText="1"/>
    </xf>
    <xf numFmtId="1" fontId="20" fillId="0" borderId="0" xfId="0" applyNumberFormat="1" applyFont="1" applyFill="1" applyBorder="1" applyAlignment="1" applyProtection="1">
      <alignment horizont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49" fontId="11" fillId="0" borderId="7" xfId="0" applyNumberFormat="1" applyFont="1" applyFill="1" applyBorder="1" applyAlignment="1" applyProtection="1">
      <alignment horizontal="center" wrapText="1"/>
      <protection locked="0"/>
    </xf>
    <xf numFmtId="49" fontId="11" fillId="0" borderId="8" xfId="0" applyNumberFormat="1" applyFont="1" applyFill="1" applyBorder="1" applyAlignment="1" applyProtection="1">
      <alignment horizontal="center" wrapText="1"/>
      <protection locked="0"/>
    </xf>
    <xf numFmtId="0" fontId="14" fillId="12" borderId="7" xfId="0" applyFont="1" applyFill="1" applyBorder="1" applyAlignment="1" applyProtection="1">
      <alignment horizontal="center"/>
    </xf>
    <xf numFmtId="0" fontId="14" fillId="12" borderId="8" xfId="0" applyFont="1" applyFill="1" applyBorder="1" applyAlignment="1" applyProtection="1">
      <alignment horizontal="center"/>
    </xf>
    <xf numFmtId="0" fontId="14" fillId="12" borderId="7" xfId="0" applyFont="1" applyFill="1" applyBorder="1" applyAlignment="1" applyProtection="1">
      <alignment horizontal="center" wrapText="1"/>
    </xf>
    <xf numFmtId="0" fontId="14" fillId="12" borderId="8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center"/>
    </xf>
    <xf numFmtId="0" fontId="12" fillId="0" borderId="7" xfId="0" applyFont="1" applyFill="1" applyBorder="1" applyProtection="1">
      <protection locked="0"/>
    </xf>
    <xf numFmtId="0" fontId="12" fillId="0" borderId="24" xfId="0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  <xf numFmtId="0" fontId="12" fillId="0" borderId="7" xfId="0" applyNumberFormat="1" applyFont="1" applyFill="1" applyBorder="1" applyProtection="1">
      <protection locked="0"/>
    </xf>
    <xf numFmtId="0" fontId="12" fillId="0" borderId="24" xfId="0" applyNumberFormat="1" applyFont="1" applyFill="1" applyBorder="1" applyProtection="1">
      <protection locked="0"/>
    </xf>
    <xf numFmtId="0" fontId="12" fillId="0" borderId="8" xfId="0" applyNumberFormat="1" applyFont="1" applyFill="1" applyBorder="1" applyProtection="1">
      <protection locked="0"/>
    </xf>
    <xf numFmtId="0" fontId="19" fillId="0" borderId="23" xfId="0" applyFont="1" applyFill="1" applyBorder="1" applyAlignment="1" applyProtection="1">
      <alignment horizontal="center"/>
    </xf>
    <xf numFmtId="0" fontId="56" fillId="0" borderId="0" xfId="0" applyFont="1" applyFill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left" wrapText="1"/>
    </xf>
    <xf numFmtId="0" fontId="20" fillId="0" borderId="6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6" xfId="0" applyFont="1" applyFill="1" applyBorder="1" applyAlignment="1" applyProtection="1">
      <alignment horizontal="center" vertical="center" wrapText="1"/>
    </xf>
    <xf numFmtId="1" fontId="11" fillId="0" borderId="7" xfId="0" applyNumberFormat="1" applyFont="1" applyFill="1" applyBorder="1" applyAlignment="1" applyProtection="1">
      <alignment horizontal="center" wrapText="1"/>
    </xf>
    <xf numFmtId="1" fontId="11" fillId="0" borderId="8" xfId="0" applyNumberFormat="1" applyFont="1" applyFill="1" applyBorder="1" applyAlignment="1" applyProtection="1">
      <alignment horizontal="center" wrapText="1"/>
    </xf>
    <xf numFmtId="166" fontId="11" fillId="0" borderId="44" xfId="0" applyNumberFormat="1" applyFont="1" applyFill="1" applyBorder="1" applyAlignment="1" applyProtection="1">
      <alignment horizontal="center"/>
    </xf>
    <xf numFmtId="166" fontId="11" fillId="0" borderId="45" xfId="0" applyNumberFormat="1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52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35" xfId="0" applyFont="1" applyFill="1" applyBorder="1" applyAlignment="1" applyProtection="1">
      <alignment horizontal="left" vertical="top" wrapText="1"/>
      <protection locked="0"/>
    </xf>
    <xf numFmtId="0" fontId="21" fillId="0" borderId="37" xfId="0" applyFont="1" applyFill="1" applyBorder="1" applyAlignment="1" applyProtection="1">
      <alignment horizontal="left" vertical="top" wrapText="1"/>
      <protection locked="0"/>
    </xf>
    <xf numFmtId="0" fontId="21" fillId="0" borderId="38" xfId="0" applyFont="1" applyFill="1" applyBorder="1" applyAlignment="1" applyProtection="1">
      <alignment horizontal="left" vertical="top" wrapText="1"/>
      <protection locked="0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right"/>
    </xf>
    <xf numFmtId="0" fontId="26" fillId="0" borderId="37" xfId="0" applyFont="1" applyFill="1" applyBorder="1" applyAlignment="1" applyProtection="1">
      <alignment horizontal="right"/>
    </xf>
    <xf numFmtId="0" fontId="26" fillId="0" borderId="38" xfId="0" applyFont="1" applyFill="1" applyBorder="1" applyAlignment="1" applyProtection="1">
      <alignment horizontal="right"/>
    </xf>
    <xf numFmtId="0" fontId="26" fillId="11" borderId="25" xfId="0" applyFont="1" applyFill="1" applyBorder="1" applyAlignment="1" applyProtection="1">
      <alignment horizontal="center"/>
    </xf>
    <xf numFmtId="0" fontId="26" fillId="11" borderId="26" xfId="0" applyFont="1" applyFill="1" applyBorder="1" applyAlignment="1" applyProtection="1">
      <alignment horizontal="center"/>
    </xf>
    <xf numFmtId="0" fontId="26" fillId="11" borderId="2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4" fillId="0" borderId="39" xfId="0" applyFont="1" applyFill="1" applyBorder="1" applyAlignment="1" applyProtection="1">
      <alignment horizontal="center"/>
    </xf>
    <xf numFmtId="0" fontId="14" fillId="0" borderId="40" xfId="0" applyFont="1" applyFill="1" applyBorder="1" applyAlignment="1" applyProtection="1">
      <alignment horizontal="center"/>
    </xf>
    <xf numFmtId="0" fontId="14" fillId="0" borderId="41" xfId="0" applyFont="1" applyFill="1" applyBorder="1" applyAlignment="1" applyProtection="1">
      <alignment horizontal="center"/>
    </xf>
    <xf numFmtId="0" fontId="61" fillId="0" borderId="37" xfId="0" applyFont="1" applyFill="1" applyBorder="1" applyAlignment="1" applyProtection="1">
      <alignment horizontal="center"/>
    </xf>
    <xf numFmtId="0" fontId="21" fillId="0" borderId="61" xfId="0" applyFont="1" applyFill="1" applyBorder="1" applyAlignment="1" applyProtection="1">
      <alignment horizontal="left" vertical="top" wrapText="1"/>
    </xf>
    <xf numFmtId="0" fontId="21" fillId="0" borderId="10" xfId="0" applyFont="1" applyFill="1" applyBorder="1" applyAlignment="1" applyProtection="1">
      <alignment horizontal="left" vertical="top" wrapText="1"/>
    </xf>
    <xf numFmtId="0" fontId="21" fillId="0" borderId="52" xfId="0" applyFont="1" applyFill="1" applyBorder="1" applyAlignment="1" applyProtection="1">
      <alignment horizontal="left" vertical="top" wrapText="1"/>
    </xf>
    <xf numFmtId="0" fontId="21" fillId="0" borderId="28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top" wrapText="1"/>
    </xf>
    <xf numFmtId="0" fontId="21" fillId="0" borderId="35" xfId="0" applyFont="1" applyFill="1" applyBorder="1" applyAlignment="1" applyProtection="1">
      <alignment horizontal="left" vertical="top" wrapText="1"/>
    </xf>
    <xf numFmtId="0" fontId="21" fillId="0" borderId="36" xfId="0" applyFont="1" applyFill="1" applyBorder="1" applyAlignment="1" applyProtection="1">
      <alignment horizontal="left" vertical="top" wrapText="1"/>
    </xf>
    <xf numFmtId="0" fontId="21" fillId="0" borderId="37" xfId="0" applyFont="1" applyFill="1" applyBorder="1" applyAlignment="1" applyProtection="1">
      <alignment horizontal="left" vertical="top" wrapText="1"/>
    </xf>
    <xf numFmtId="0" fontId="21" fillId="0" borderId="38" xfId="0" applyFont="1" applyFill="1" applyBorder="1" applyAlignment="1" applyProtection="1">
      <alignment horizontal="left" vertical="top" wrapText="1"/>
    </xf>
    <xf numFmtId="0" fontId="23" fillId="0" borderId="78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16" fillId="0" borderId="53" xfId="0" applyFont="1" applyFill="1" applyBorder="1" applyAlignment="1" applyProtection="1">
      <alignment horizontal="left"/>
    </xf>
    <xf numFmtId="0" fontId="16" fillId="0" borderId="54" xfId="0" applyFont="1" applyFill="1" applyBorder="1" applyAlignment="1" applyProtection="1">
      <alignment horizontal="left"/>
    </xf>
    <xf numFmtId="166" fontId="11" fillId="0" borderId="7" xfId="0" applyNumberFormat="1" applyFont="1" applyFill="1" applyBorder="1" applyAlignment="1" applyProtection="1">
      <alignment horizontal="center"/>
    </xf>
    <xf numFmtId="166" fontId="11" fillId="0" borderId="8" xfId="0" applyNumberFormat="1" applyFont="1" applyFill="1" applyBorder="1" applyAlignment="1" applyProtection="1">
      <alignment horizontal="center"/>
    </xf>
    <xf numFmtId="0" fontId="11" fillId="0" borderId="51" xfId="0" applyFont="1" applyFill="1" applyBorder="1" applyAlignment="1" applyProtection="1">
      <alignment horizontal="center" vertical="center" wrapText="1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4" fillId="12" borderId="25" xfId="0" applyFont="1" applyFill="1" applyBorder="1" applyAlignment="1" applyProtection="1">
      <alignment horizontal="left" vertical="center"/>
    </xf>
    <xf numFmtId="0" fontId="14" fillId="12" borderId="26" xfId="0" applyFont="1" applyFill="1" applyBorder="1" applyAlignment="1" applyProtection="1">
      <alignment horizontal="left" vertical="center"/>
    </xf>
    <xf numFmtId="0" fontId="14" fillId="12" borderId="27" xfId="0" applyFont="1" applyFill="1" applyBorder="1" applyAlignment="1" applyProtection="1">
      <alignment horizontal="left" vertical="center"/>
    </xf>
    <xf numFmtId="0" fontId="21" fillId="0" borderId="31" xfId="0" applyFont="1" applyFill="1" applyBorder="1" applyAlignment="1" applyProtection="1">
      <alignment horizontal="left" vertical="top" wrapText="1"/>
      <protection locked="0"/>
    </xf>
    <xf numFmtId="0" fontId="21" fillId="0" borderId="6" xfId="0" applyFont="1" applyFill="1" applyBorder="1" applyAlignment="1" applyProtection="1">
      <alignment horizontal="left" vertical="top" wrapText="1"/>
      <protection locked="0"/>
    </xf>
    <xf numFmtId="0" fontId="21" fillId="0" borderId="50" xfId="0" applyFont="1" applyFill="1" applyBorder="1" applyAlignment="1" applyProtection="1">
      <alignment horizontal="left" vertical="top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21" fillId="0" borderId="61" xfId="0" applyFont="1" applyFill="1" applyBorder="1" applyAlignment="1" applyProtection="1">
      <alignment horizontal="left" vertical="top" wrapText="1"/>
      <protection locked="0"/>
    </xf>
    <xf numFmtId="0" fontId="21" fillId="0" borderId="28" xfId="0" applyFont="1" applyFill="1" applyBorder="1" applyAlignment="1" applyProtection="1">
      <alignment horizontal="left" vertical="top" wrapText="1"/>
      <protection locked="0"/>
    </xf>
    <xf numFmtId="0" fontId="21" fillId="0" borderId="36" xfId="0" applyFont="1" applyFill="1" applyBorder="1" applyAlignment="1" applyProtection="1">
      <alignment horizontal="left" vertical="top" wrapText="1"/>
      <protection locked="0"/>
    </xf>
    <xf numFmtId="0" fontId="23" fillId="0" borderId="32" xfId="0" applyFont="1" applyFill="1" applyBorder="1" applyAlignment="1" applyProtection="1">
      <alignment horizontal="left"/>
    </xf>
    <xf numFmtId="0" fontId="23" fillId="0" borderId="33" xfId="0" applyFont="1" applyFill="1" applyBorder="1" applyAlignment="1" applyProtection="1">
      <alignment horizontal="left"/>
    </xf>
    <xf numFmtId="0" fontId="23" fillId="0" borderId="34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0" fontId="35" fillId="0" borderId="6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23" fillId="0" borderId="78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/>
    </xf>
    <xf numFmtId="0" fontId="17" fillId="0" borderId="24" xfId="0" applyFont="1" applyFill="1" applyBorder="1" applyAlignment="1" applyProtection="1">
      <alignment horizontal="left"/>
    </xf>
    <xf numFmtId="0" fontId="17" fillId="0" borderId="8" xfId="0" applyFont="1" applyFill="1" applyBorder="1" applyAlignment="1" applyProtection="1">
      <alignment horizontal="left"/>
    </xf>
    <xf numFmtId="0" fontId="12" fillId="0" borderId="31" xfId="0" applyFont="1" applyFill="1" applyBorder="1" applyAlignment="1" applyProtection="1">
      <alignment horizontal="left"/>
    </xf>
    <xf numFmtId="0" fontId="12" fillId="0" borderId="10" xfId="0" applyFont="1" applyFill="1" applyBorder="1" applyAlignment="1" applyProtection="1">
      <alignment horizontal="left"/>
    </xf>
    <xf numFmtId="0" fontId="12" fillId="0" borderId="30" xfId="0" applyFont="1" applyFill="1" applyBorder="1" applyAlignment="1" applyProtection="1">
      <alignment horizontal="left"/>
    </xf>
    <xf numFmtId="0" fontId="25" fillId="11" borderId="26" xfId="0" applyFont="1" applyFill="1" applyBorder="1" applyAlignment="1" applyProtection="1">
      <alignment horizontal="center"/>
    </xf>
    <xf numFmtId="0" fontId="25" fillId="11" borderId="27" xfId="0" applyFont="1" applyFill="1" applyBorder="1" applyAlignment="1" applyProtection="1">
      <alignment horizontal="center"/>
    </xf>
    <xf numFmtId="0" fontId="23" fillId="0" borderId="88" xfId="0" applyFont="1" applyFill="1" applyBorder="1" applyAlignment="1" applyProtection="1">
      <alignment horizontal="center" wrapText="1"/>
    </xf>
    <xf numFmtId="0" fontId="23" fillId="0" borderId="89" xfId="0" applyFont="1" applyFill="1" applyBorder="1" applyAlignment="1" applyProtection="1">
      <alignment horizontal="center" wrapText="1"/>
    </xf>
    <xf numFmtId="0" fontId="23" fillId="0" borderId="90" xfId="0" applyFont="1" applyFill="1" applyBorder="1" applyAlignment="1" applyProtection="1">
      <alignment horizontal="center" wrapText="1"/>
    </xf>
    <xf numFmtId="0" fontId="23" fillId="0" borderId="62" xfId="0" applyFont="1" applyFill="1" applyBorder="1" applyAlignment="1" applyProtection="1">
      <alignment horizontal="center" wrapText="1"/>
    </xf>
    <xf numFmtId="0" fontId="23" fillId="0" borderId="1" xfId="0" applyFont="1" applyFill="1" applyBorder="1" applyAlignment="1" applyProtection="1">
      <alignment horizontal="center" wrapText="1"/>
    </xf>
    <xf numFmtId="0" fontId="23" fillId="0" borderId="63" xfId="0" applyFont="1" applyFill="1" applyBorder="1" applyAlignment="1" applyProtection="1">
      <alignment horizontal="center" wrapText="1"/>
    </xf>
    <xf numFmtId="0" fontId="20" fillId="0" borderId="5" xfId="0" applyFont="1" applyFill="1" applyBorder="1" applyAlignment="1" applyProtection="1">
      <alignment horizontal="center"/>
    </xf>
    <xf numFmtId="0" fontId="27" fillId="0" borderId="7" xfId="0" applyFont="1" applyFill="1" applyBorder="1" applyAlignment="1" applyProtection="1">
      <alignment horizontal="left"/>
      <protection locked="0"/>
    </xf>
    <xf numFmtId="0" fontId="27" fillId="0" borderId="24" xfId="0" applyFont="1" applyFill="1" applyBorder="1" applyAlignment="1" applyProtection="1">
      <alignment horizontal="left"/>
      <protection locked="0"/>
    </xf>
    <xf numFmtId="0" fontId="27" fillId="0" borderId="8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</xf>
    <xf numFmtId="0" fontId="57" fillId="0" borderId="28" xfId="0" applyFont="1" applyFill="1" applyBorder="1" applyAlignment="1" applyProtection="1">
      <alignment horizontal="center"/>
    </xf>
    <xf numFmtId="0" fontId="58" fillId="0" borderId="0" xfId="0" applyFont="1" applyFill="1" applyBorder="1" applyAlignment="1" applyProtection="1">
      <alignment horizontal="center"/>
    </xf>
    <xf numFmtId="0" fontId="21" fillId="9" borderId="61" xfId="0" applyFont="1" applyFill="1" applyBorder="1" applyAlignment="1" applyProtection="1">
      <alignment horizontal="left" vertical="top" wrapText="1"/>
      <protection locked="0"/>
    </xf>
    <xf numFmtId="0" fontId="21" fillId="9" borderId="10" xfId="0" applyFont="1" applyFill="1" applyBorder="1" applyAlignment="1" applyProtection="1">
      <alignment horizontal="left" vertical="top" wrapText="1"/>
      <protection locked="0"/>
    </xf>
    <xf numFmtId="0" fontId="21" fillId="9" borderId="52" xfId="0" applyFont="1" applyFill="1" applyBorder="1" applyAlignment="1" applyProtection="1">
      <alignment horizontal="left" vertical="top" wrapText="1"/>
      <protection locked="0"/>
    </xf>
    <xf numFmtId="0" fontId="21" fillId="9" borderId="28" xfId="0" applyFont="1" applyFill="1" applyBorder="1" applyAlignment="1" applyProtection="1">
      <alignment horizontal="left" vertical="top" wrapText="1"/>
      <protection locked="0"/>
    </xf>
    <xf numFmtId="0" fontId="21" fillId="9" borderId="0" xfId="0" applyFont="1" applyFill="1" applyBorder="1" applyAlignment="1" applyProtection="1">
      <alignment horizontal="left" vertical="top" wrapText="1"/>
      <protection locked="0"/>
    </xf>
    <xf numFmtId="0" fontId="21" fillId="9" borderId="35" xfId="0" applyFont="1" applyFill="1" applyBorder="1" applyAlignment="1" applyProtection="1">
      <alignment horizontal="left" vertical="top" wrapText="1"/>
      <protection locked="0"/>
    </xf>
    <xf numFmtId="0" fontId="21" fillId="9" borderId="36" xfId="0" applyFont="1" applyFill="1" applyBorder="1" applyAlignment="1" applyProtection="1">
      <alignment horizontal="left" vertical="top" wrapText="1"/>
      <protection locked="0"/>
    </xf>
    <xf numFmtId="0" fontId="21" fillId="9" borderId="37" xfId="0" applyFont="1" applyFill="1" applyBorder="1" applyAlignment="1" applyProtection="1">
      <alignment horizontal="left" vertical="top" wrapText="1"/>
      <protection locked="0"/>
    </xf>
    <xf numFmtId="0" fontId="21" fillId="9" borderId="38" xfId="0" applyFont="1" applyFill="1" applyBorder="1" applyAlignment="1" applyProtection="1">
      <alignment horizontal="left" vertical="top" wrapText="1"/>
      <protection locked="0"/>
    </xf>
    <xf numFmtId="0" fontId="23" fillId="11" borderId="0" xfId="0" applyFont="1" applyFill="1" applyBorder="1" applyAlignment="1" applyProtection="1">
      <alignment horizontal="center" vertical="top" wrapText="1"/>
    </xf>
    <xf numFmtId="0" fontId="17" fillId="0" borderId="7" xfId="0" applyNumberFormat="1" applyFont="1" applyFill="1" applyBorder="1" applyAlignment="1" applyProtection="1">
      <alignment horizontal="left"/>
    </xf>
    <xf numFmtId="0" fontId="17" fillId="0" borderId="24" xfId="0" applyNumberFormat="1" applyFont="1" applyFill="1" applyBorder="1" applyAlignment="1" applyProtection="1">
      <alignment horizontal="left"/>
    </xf>
    <xf numFmtId="0" fontId="17" fillId="0" borderId="8" xfId="0" applyNumberFormat="1" applyFont="1" applyFill="1" applyBorder="1" applyAlignment="1" applyProtection="1">
      <alignment horizontal="left"/>
    </xf>
    <xf numFmtId="0" fontId="27" fillId="9" borderId="7" xfId="0" applyFont="1" applyFill="1" applyBorder="1" applyAlignment="1" applyProtection="1">
      <alignment horizontal="left"/>
      <protection locked="0"/>
    </xf>
    <xf numFmtId="0" fontId="27" fillId="9" borderId="24" xfId="0" applyFont="1" applyFill="1" applyBorder="1" applyAlignment="1" applyProtection="1">
      <alignment horizontal="left"/>
      <protection locked="0"/>
    </xf>
    <xf numFmtId="0" fontId="27" fillId="9" borderId="8" xfId="0" applyFont="1" applyFill="1" applyBorder="1" applyAlignment="1" applyProtection="1">
      <alignment horizontal="left"/>
      <protection locked="0"/>
    </xf>
    <xf numFmtId="0" fontId="21" fillId="9" borderId="31" xfId="0" applyFont="1" applyFill="1" applyBorder="1" applyAlignment="1" applyProtection="1">
      <alignment horizontal="left" vertical="top" wrapText="1"/>
      <protection locked="0"/>
    </xf>
    <xf numFmtId="0" fontId="21" fillId="9" borderId="6" xfId="0" applyFont="1" applyFill="1" applyBorder="1" applyAlignment="1" applyProtection="1">
      <alignment horizontal="left" vertical="top" wrapText="1"/>
      <protection locked="0"/>
    </xf>
    <xf numFmtId="0" fontId="21" fillId="9" borderId="50" xfId="0" applyFont="1" applyFill="1" applyBorder="1" applyAlignment="1" applyProtection="1">
      <alignment horizontal="left" vertical="top" wrapText="1"/>
      <protection locked="0"/>
    </xf>
    <xf numFmtId="0" fontId="42" fillId="0" borderId="37" xfId="0" applyFont="1" applyFill="1" applyBorder="1" applyAlignment="1" applyProtection="1">
      <alignment horizontal="center"/>
    </xf>
    <xf numFmtId="0" fontId="31" fillId="5" borderId="0" xfId="0" applyFont="1" applyFill="1"/>
    <xf numFmtId="170" fontId="0" fillId="5" borderId="1" xfId="0" applyNumberFormat="1" applyFill="1" applyBorder="1" applyProtection="1">
      <protection locked="0"/>
    </xf>
    <xf numFmtId="0" fontId="31" fillId="5" borderId="0" xfId="0" applyFont="1" applyFill="1" applyProtection="1">
      <protection locked="0"/>
    </xf>
    <xf numFmtId="0" fontId="10" fillId="0" borderId="0" xfId="0" applyFont="1" applyAlignme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10" fillId="9" borderId="1" xfId="0" applyFont="1" applyFill="1" applyBorder="1" applyProtection="1">
      <protection locked="0"/>
    </xf>
    <xf numFmtId="0" fontId="31" fillId="0" borderId="0" xfId="0" applyFont="1"/>
    <xf numFmtId="170" fontId="17" fillId="9" borderId="1" xfId="0" applyNumberFormat="1" applyFont="1" applyFill="1" applyBorder="1" applyProtection="1">
      <protection locked="0"/>
    </xf>
    <xf numFmtId="0" fontId="17" fillId="9" borderId="1" xfId="0" applyFont="1" applyFill="1" applyBorder="1"/>
  </cellXfs>
  <cellStyles count="19">
    <cellStyle name="60% - Accent2" xfId="14" builtinId="36"/>
    <cellStyle name="Accent3" xfId="13" builtinId="37"/>
    <cellStyle name="Comma 2" xfId="1"/>
    <cellStyle name="Currency" xfId="12" builtinId="4"/>
    <cellStyle name="Currency 2" xfId="2"/>
    <cellStyle name="Currency 3" xfId="10"/>
    <cellStyle name="Hyperlink" xfId="15" builtinId="8"/>
    <cellStyle name="Hyperlink 2" xfId="16"/>
    <cellStyle name="Normal" xfId="0" builtinId="0"/>
    <cellStyle name="Normal 2" xfId="3"/>
    <cellStyle name="Normal 2 2" xfId="4"/>
    <cellStyle name="Normal 3" xfId="5"/>
    <cellStyle name="Normal 3 2" xfId="18"/>
    <cellStyle name="Normal 4" xfId="6"/>
    <cellStyle name="Normal 5" xfId="7"/>
    <cellStyle name="Normal 6" xfId="17"/>
    <cellStyle name="Percent" xfId="8" builtinId="5"/>
    <cellStyle name="Percent 2" xfId="9"/>
    <cellStyle name="Percent 3" xfId="11"/>
  </cellStyles>
  <dxfs count="14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3B1CC"/>
        </patternFill>
      </fill>
    </dxf>
    <dxf>
      <font>
        <color rgb="FFCECFCB"/>
      </font>
    </dxf>
    <dxf>
      <font>
        <color rgb="FFD3A985"/>
      </font>
    </dxf>
    <dxf>
      <fill>
        <patternFill>
          <bgColor rgb="FFD3A985"/>
        </patternFill>
      </fill>
    </dxf>
    <dxf>
      <fill>
        <patternFill>
          <bgColor rgb="FFD3A9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0625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ont>
        <color rgb="FFCECFC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D3A985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0625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ont>
        <color rgb="FFCECFC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D3A985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0625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ont>
        <color rgb="FFCECFC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D3A985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0625">
          <bgColor theme="0"/>
        </patternFill>
      </fill>
    </dxf>
    <dxf>
      <fill>
        <patternFill>
          <bgColor rgb="FF93B1CC"/>
        </patternFill>
      </fill>
    </dxf>
    <dxf>
      <font>
        <color rgb="FFCECFC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D3A985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0625">
          <bgColor theme="0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3B1CC"/>
        </patternFill>
      </fill>
    </dxf>
    <dxf>
      <font>
        <color rgb="FFCECFCB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D3A985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0625">
          <bgColor theme="0"/>
        </patternFill>
      </fill>
    </dxf>
    <dxf>
      <fill>
        <patternFill>
          <bgColor rgb="FF93B1CC"/>
        </patternFill>
      </fill>
    </dxf>
    <dxf>
      <fill>
        <patternFill patternType="solid">
          <bgColor rgb="FFCECFCB"/>
        </patternFill>
      </fill>
    </dxf>
    <dxf>
      <fill>
        <patternFill>
          <bgColor rgb="FFCECFCB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ont>
        <color theme="0"/>
      </font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ont>
        <strike val="0"/>
        <color theme="0"/>
      </font>
    </dxf>
    <dxf>
      <fill>
        <patternFill>
          <bgColor rgb="FFF2F7FB"/>
        </patternFill>
      </fill>
    </dxf>
    <dxf>
      <fill>
        <patternFill>
          <bgColor rgb="FFF3F7FB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  <dxf>
      <fill>
        <patternFill>
          <bgColor rgb="FF93B1CC"/>
        </patternFill>
      </fill>
    </dxf>
  </dxfs>
  <tableStyles count="0" defaultTableStyle="TableStyleMedium9" defaultPivotStyle="PivotStyleLight16"/>
  <colors>
    <mruColors>
      <color rgb="FF93B1CC"/>
      <color rgb="FFA8C7C3"/>
      <color rgb="FFCECFCB"/>
      <color rgb="FFD3A985"/>
      <color rgb="FFFFFF66"/>
      <color rgb="FF003359"/>
      <color rgb="FF822433"/>
      <color rgb="FFDCD6B2"/>
      <color rgb="FF97824A"/>
      <color rgb="FF00626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76200</xdr:rowOff>
    </xdr:from>
    <xdr:to>
      <xdr:col>9</xdr:col>
      <xdr:colOff>0</xdr:colOff>
      <xdr:row>6</xdr:row>
      <xdr:rowOff>76200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1047750"/>
          <a:ext cx="7400925" cy="0"/>
        </a:xfrm>
        <a:prstGeom prst="line">
          <a:avLst/>
        </a:prstGeom>
        <a:noFill/>
        <a:ln w="66675" cmpd="thickThin">
          <a:solidFill>
            <a:srgbClr val="003359"/>
          </a:solidFill>
          <a:round/>
          <a:headEnd/>
          <a:tailEnd/>
        </a:ln>
      </xdr:spPr>
    </xdr:sp>
    <xdr:clientData/>
  </xdr:twoCellAnchor>
  <xdr:twoCellAnchor>
    <xdr:from>
      <xdr:col>2</xdr:col>
      <xdr:colOff>1419224</xdr:colOff>
      <xdr:row>0</xdr:row>
      <xdr:rowOff>9524</xdr:rowOff>
    </xdr:from>
    <xdr:to>
      <xdr:col>6</xdr:col>
      <xdr:colOff>1543049</xdr:colOff>
      <xdr:row>4</xdr:row>
      <xdr:rowOff>114299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71849" y="9524"/>
          <a:ext cx="3743325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822433"/>
              </a:solidFill>
              <a:latin typeface="+mn-lt"/>
              <a:cs typeface="Arial"/>
            </a:rPr>
            <a:t>HSP Funds Reservation Form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1" baseline="0">
              <a:latin typeface="+mn-lt"/>
              <a:ea typeface="+mn-ea"/>
              <a:cs typeface="+mn-cs"/>
            </a:rPr>
            <a:t>2016A1000 Homeownership Set-aside Program </a:t>
          </a:r>
          <a:endParaRPr lang="en-US" sz="1200"/>
        </a:p>
        <a:p>
          <a:pPr algn="ctr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Effective:  March 25, 2016</a:t>
          </a:r>
        </a:p>
        <a:p>
          <a:pPr algn="ctr" rtl="0">
            <a:defRPr sz="1000"/>
          </a:pPr>
          <a:endParaRPr lang="en-US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85725" y="26098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118243</xdr:rowOff>
    </xdr:from>
    <xdr:to>
      <xdr:col>1</xdr:col>
      <xdr:colOff>1114425</xdr:colOff>
      <xdr:row>4</xdr:row>
      <xdr:rowOff>107994</xdr:rowOff>
    </xdr:to>
    <xdr:pic>
      <xdr:nvPicPr>
        <xdr:cNvPr id="9" name="Picture 60" descr="FHLBank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725" y="118243"/>
          <a:ext cx="1114425" cy="637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40878</xdr:rowOff>
    </xdr:from>
    <xdr:to>
      <xdr:col>2</xdr:col>
      <xdr:colOff>390524</xdr:colOff>
      <xdr:row>4</xdr:row>
      <xdr:rowOff>6840</xdr:rowOff>
    </xdr:to>
    <xdr:pic>
      <xdr:nvPicPr>
        <xdr:cNvPr id="2" name="Picture 60" descr="FHLBank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8099" y="40878"/>
          <a:ext cx="1457325" cy="8041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5948</xdr:colOff>
      <xdr:row>0</xdr:row>
      <xdr:rowOff>57150</xdr:rowOff>
    </xdr:from>
    <xdr:to>
      <xdr:col>0</xdr:col>
      <xdr:colOff>1394226</xdr:colOff>
      <xdr:row>3</xdr:row>
      <xdr:rowOff>185037</xdr:rowOff>
    </xdr:to>
    <xdr:pic>
      <xdr:nvPicPr>
        <xdr:cNvPr id="2" name="Picture 60" descr="FHLBank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948" y="57150"/>
          <a:ext cx="1388278" cy="7660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hlbtopeka.com/hs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3359"/>
    <pageSetUpPr fitToPage="1"/>
  </sheetPr>
  <dimension ref="B1:M64"/>
  <sheetViews>
    <sheetView showGridLines="0" topLeftCell="A2" zoomScaleNormal="100" zoomScaleSheetLayoutView="75" workbookViewId="0">
      <selection activeCell="C21" sqref="C21:D21"/>
    </sheetView>
  </sheetViews>
  <sheetFormatPr defaultColWidth="9" defaultRowHeight="12.75"/>
  <cols>
    <col min="1" max="1" width="1.125" style="185" customWidth="1"/>
    <col min="2" max="2" width="24.5" style="185" customWidth="1"/>
    <col min="3" max="3" width="22.25" style="185" customWidth="1"/>
    <col min="4" max="4" width="3.375" style="185" customWidth="1"/>
    <col min="5" max="5" width="1.625" style="185" customWidth="1"/>
    <col min="6" max="6" width="20.25" style="185" customWidth="1"/>
    <col min="7" max="7" width="20.5" style="185" customWidth="1"/>
    <col min="8" max="8" width="3.875" style="185" customWidth="1"/>
    <col min="9" max="9" width="5" style="185" customWidth="1"/>
    <col min="10" max="16384" width="9" style="185"/>
  </cols>
  <sheetData>
    <row r="1" spans="2:9">
      <c r="B1" s="187"/>
      <c r="C1" s="220" t="s">
        <v>446</v>
      </c>
      <c r="D1" s="187"/>
      <c r="E1" s="187"/>
      <c r="F1" s="187"/>
      <c r="G1" s="187"/>
      <c r="H1" s="187"/>
      <c r="I1" s="187"/>
    </row>
    <row r="2" spans="2:9">
      <c r="B2" s="187"/>
      <c r="C2" s="187" t="s">
        <v>324</v>
      </c>
      <c r="D2" s="187"/>
      <c r="E2" s="187"/>
      <c r="F2" s="187"/>
      <c r="G2" s="187"/>
      <c r="H2" s="187"/>
      <c r="I2" s="187"/>
    </row>
    <row r="3" spans="2:9">
      <c r="B3" s="187"/>
      <c r="C3" s="187" t="s">
        <v>325</v>
      </c>
      <c r="D3" s="187"/>
      <c r="E3" s="187"/>
      <c r="F3" s="187"/>
      <c r="G3" s="187"/>
      <c r="H3" s="187"/>
      <c r="I3" s="187"/>
    </row>
    <row r="4" spans="2:9">
      <c r="B4" s="187"/>
      <c r="C4" s="187" t="s">
        <v>447</v>
      </c>
      <c r="D4" s="187"/>
      <c r="E4" s="187"/>
      <c r="F4" s="187"/>
      <c r="G4" s="187"/>
      <c r="H4" s="187"/>
      <c r="I4" s="187"/>
    </row>
    <row r="5" spans="2:9">
      <c r="B5" s="187"/>
      <c r="C5" s="187" t="s">
        <v>448</v>
      </c>
      <c r="D5" s="187"/>
      <c r="E5" s="187"/>
      <c r="F5" s="187"/>
      <c r="G5" s="188"/>
      <c r="H5" s="187"/>
      <c r="I5" s="187"/>
    </row>
    <row r="6" spans="2:9">
      <c r="B6" s="187"/>
      <c r="C6" s="238" t="s">
        <v>454</v>
      </c>
      <c r="D6" s="187"/>
      <c r="E6" s="187"/>
      <c r="F6" s="187"/>
      <c r="G6" s="188"/>
      <c r="H6" s="187"/>
      <c r="I6" s="187"/>
    </row>
    <row r="7" spans="2:9">
      <c r="B7" s="187"/>
      <c r="C7" s="187"/>
      <c r="D7" s="187"/>
      <c r="E7" s="187"/>
      <c r="F7" s="187"/>
      <c r="G7" s="187"/>
      <c r="H7" s="187"/>
      <c r="I7" s="187"/>
    </row>
    <row r="8" spans="2:9">
      <c r="B8" s="431" t="s">
        <v>449</v>
      </c>
      <c r="C8" s="431"/>
      <c r="D8" s="431"/>
      <c r="E8" s="431"/>
      <c r="F8" s="431"/>
      <c r="G8" s="431"/>
      <c r="H8" s="431"/>
      <c r="I8" s="431"/>
    </row>
    <row r="9" spans="2:9" s="186" customFormat="1" ht="12" customHeight="1">
      <c r="B9" s="189" t="s">
        <v>450</v>
      </c>
      <c r="C9" s="195"/>
      <c r="D9" s="195"/>
      <c r="E9" s="195"/>
      <c r="F9" s="189" t="s">
        <v>451</v>
      </c>
      <c r="G9" s="195"/>
      <c r="H9" s="195"/>
      <c r="I9" s="195"/>
    </row>
    <row r="10" spans="2:9" s="186" customFormat="1" ht="10.7" customHeight="1">
      <c r="B10" s="192" t="s">
        <v>435</v>
      </c>
      <c r="C10" s="361">
        <f>[0]!Member_Institution</f>
        <v>0</v>
      </c>
      <c r="D10" s="194"/>
      <c r="E10" s="194"/>
      <c r="F10" s="192" t="s">
        <v>460</v>
      </c>
      <c r="G10" s="361" t="str">
        <f>IF(Homebuyer_Name="","",Homebuyer_Name)</f>
        <v/>
      </c>
      <c r="H10" s="194"/>
      <c r="I10" s="194"/>
    </row>
    <row r="11" spans="2:9" s="186" customFormat="1" ht="10.7" customHeight="1">
      <c r="B11" s="192" t="s">
        <v>434</v>
      </c>
      <c r="C11" s="362"/>
      <c r="D11" s="194"/>
      <c r="E11" s="194"/>
      <c r="F11" s="192" t="s">
        <v>452</v>
      </c>
      <c r="G11" s="361" t="str">
        <f>IF(Property_Address="","",Property_Address)</f>
        <v/>
      </c>
      <c r="H11" s="194"/>
      <c r="I11" s="194"/>
    </row>
    <row r="12" spans="2:9" s="186" customFormat="1" ht="10.7" customHeight="1">
      <c r="B12" s="192" t="s">
        <v>433</v>
      </c>
      <c r="C12" s="362"/>
      <c r="D12" s="194"/>
      <c r="E12" s="194"/>
      <c r="F12" s="192" t="s">
        <v>464</v>
      </c>
      <c r="G12" s="364" t="str">
        <f>IF(City="","",CONCATENATE(City,", ",State,"  ",Zip))</f>
        <v/>
      </c>
      <c r="H12" s="194"/>
      <c r="I12" s="194"/>
    </row>
    <row r="13" spans="2:9" s="186" customFormat="1" ht="10.7" customHeight="1">
      <c r="B13" s="192" t="s">
        <v>455</v>
      </c>
      <c r="C13" s="362"/>
      <c r="D13" s="194"/>
      <c r="E13" s="194"/>
      <c r="F13" s="192" t="s">
        <v>487</v>
      </c>
      <c r="G13" s="365" t="str">
        <f>IF(County="","",County)</f>
        <v/>
      </c>
      <c r="H13" s="194"/>
      <c r="I13" s="194"/>
    </row>
    <row r="14" spans="2:9" s="186" customFormat="1" ht="10.7" customHeight="1">
      <c r="B14" s="192" t="s">
        <v>456</v>
      </c>
      <c r="C14" s="362"/>
      <c r="D14" s="194"/>
      <c r="E14" s="194"/>
      <c r="F14" s="192" t="s">
        <v>462</v>
      </c>
      <c r="G14" s="221" t="str">
        <f>IF(HouseholdSize="","",HouseholdSize)</f>
        <v/>
      </c>
      <c r="H14" s="194"/>
      <c r="I14" s="194"/>
    </row>
    <row r="15" spans="2:9" s="186" customFormat="1" ht="10.7" customHeight="1">
      <c r="B15" s="192" t="s">
        <v>457</v>
      </c>
      <c r="C15" s="362"/>
      <c r="D15" s="194"/>
      <c r="E15" s="194"/>
      <c r="F15" s="192" t="s">
        <v>488</v>
      </c>
      <c r="G15" s="363" t="str">
        <f>IF(Income_Year="","",Income_Year)</f>
        <v/>
      </c>
      <c r="H15" s="194"/>
      <c r="I15" s="194"/>
    </row>
    <row r="16" spans="2:9" s="186" customFormat="1" ht="10.7" customHeight="1">
      <c r="B16" s="192" t="s">
        <v>458</v>
      </c>
      <c r="C16" s="362"/>
      <c r="D16" s="194"/>
      <c r="E16" s="194"/>
      <c r="F16" s="192" t="s">
        <v>489</v>
      </c>
      <c r="G16" s="412" t="str">
        <f>IF(Household_Summary!G43=0,"",Household_Summary!G43)</f>
        <v/>
      </c>
      <c r="H16" s="194"/>
      <c r="I16" s="194"/>
    </row>
    <row r="17" spans="2:13" s="186" customFormat="1" ht="10.7" customHeight="1">
      <c r="B17" s="192" t="s">
        <v>459</v>
      </c>
      <c r="C17" s="362"/>
      <c r="D17" s="194"/>
      <c r="E17" s="194"/>
      <c r="F17" s="192" t="s">
        <v>490</v>
      </c>
      <c r="G17" s="242" t="str">
        <f>IF(Household_Summary!H12="","",Household_Summary!H12)</f>
        <v/>
      </c>
      <c r="H17" s="194"/>
      <c r="I17" s="194"/>
    </row>
    <row r="18" spans="2:13" s="186" customFormat="1" ht="10.7" customHeight="1">
      <c r="B18" s="194"/>
      <c r="D18" s="438" t="str">
        <f>IF(G17="","",IF(G17&gt;0.8,"Household % Area Median Income is greater than 80%.  Household is ineligible.",""))</f>
        <v/>
      </c>
      <c r="E18" s="438"/>
      <c r="F18" s="438"/>
      <c r="G18" s="438"/>
      <c r="H18" s="438"/>
      <c r="I18" s="438"/>
    </row>
    <row r="19" spans="2:13" s="186" customFormat="1" ht="3.6" customHeight="1" thickBot="1">
      <c r="B19" s="425"/>
      <c r="C19" s="425"/>
      <c r="D19" s="425"/>
      <c r="E19" s="425"/>
      <c r="F19" s="425"/>
      <c r="G19" s="425"/>
      <c r="H19" s="425"/>
      <c r="I19" s="425"/>
    </row>
    <row r="20" spans="2:13" s="186" customFormat="1" ht="15.75" thickTop="1">
      <c r="B20" s="191" t="s">
        <v>463</v>
      </c>
      <c r="C20" s="222"/>
      <c r="D20" s="222"/>
      <c r="E20" s="222"/>
      <c r="F20" s="222"/>
      <c r="G20" s="222"/>
      <c r="H20" s="222"/>
      <c r="I20" s="222"/>
    </row>
    <row r="21" spans="2:13" s="186" customFormat="1" ht="10.7" customHeight="1">
      <c r="B21" s="411" t="s">
        <v>520</v>
      </c>
      <c r="C21" s="432"/>
      <c r="D21" s="433"/>
      <c r="E21" s="194"/>
      <c r="F21" s="437" t="str">
        <f>IF(C21="","",IF(C21&gt;5000,"Amount reserved must be less than or equal to $5,000.",""))</f>
        <v/>
      </c>
      <c r="G21" s="437"/>
      <c r="H21" s="437"/>
      <c r="I21" s="437"/>
    </row>
    <row r="22" spans="2:13" s="186" customFormat="1" ht="10.7" customHeight="1">
      <c r="B22" s="434" t="s">
        <v>521</v>
      </c>
      <c r="C22" s="435"/>
      <c r="D22" s="241"/>
      <c r="E22" s="194"/>
    </row>
    <row r="23" spans="2:13" s="186" customFormat="1" ht="10.7" customHeight="1">
      <c r="B23" s="434" t="s">
        <v>522</v>
      </c>
      <c r="C23" s="435"/>
      <c r="D23" s="241"/>
      <c r="E23" s="239"/>
      <c r="F23" s="436" t="str">
        <f>IF(D23="","",IF(D23="Yes","See AHP Implementation Plan and/or HSP Manual for eligible repair expenses and documentation requirements.",""))</f>
        <v/>
      </c>
      <c r="G23" s="436"/>
      <c r="H23" s="436"/>
      <c r="I23" s="436"/>
    </row>
    <row r="24" spans="2:13" s="186" customFormat="1" ht="10.7" customHeight="1">
      <c r="C24" s="413"/>
      <c r="D24" s="414"/>
      <c r="E24" s="240"/>
      <c r="F24" s="436"/>
      <c r="G24" s="436"/>
      <c r="H24" s="436"/>
      <c r="I24" s="436"/>
    </row>
    <row r="25" spans="2:13" s="186" customFormat="1" ht="10.7" customHeight="1">
      <c r="B25" s="428"/>
      <c r="C25" s="428"/>
      <c r="D25" s="428"/>
      <c r="E25" s="428"/>
      <c r="F25" s="428"/>
      <c r="G25" s="428"/>
      <c r="H25" s="428"/>
      <c r="I25" s="194"/>
    </row>
    <row r="26" spans="2:13" s="186" customFormat="1" ht="2.85" customHeight="1">
      <c r="B26" s="194"/>
      <c r="C26" s="222"/>
      <c r="D26" s="222"/>
      <c r="E26" s="194"/>
      <c r="F26" s="194"/>
      <c r="G26" s="222"/>
      <c r="H26" s="222"/>
      <c r="I26" s="194"/>
    </row>
    <row r="27" spans="2:13" s="186" customFormat="1" ht="2.85" customHeight="1" thickBot="1">
      <c r="B27" s="425"/>
      <c r="C27" s="425"/>
      <c r="D27" s="425"/>
      <c r="E27" s="425"/>
      <c r="F27" s="425"/>
      <c r="G27" s="425"/>
      <c r="H27" s="425"/>
      <c r="I27" s="425"/>
      <c r="L27" s="429"/>
      <c r="M27" s="430"/>
    </row>
    <row r="28" spans="2:13" s="186" customFormat="1" ht="2.85" customHeight="1" thickTop="1">
      <c r="B28" s="194"/>
      <c r="C28" s="194"/>
      <c r="D28" s="223"/>
      <c r="E28" s="194"/>
      <c r="F28" s="190"/>
      <c r="G28" s="224"/>
      <c r="H28" s="223"/>
      <c r="I28" s="194"/>
    </row>
    <row r="29" spans="2:13" s="186" customFormat="1" ht="2.85" customHeight="1">
      <c r="B29" s="224"/>
      <c r="C29" s="224"/>
      <c r="D29" s="223"/>
      <c r="E29" s="224"/>
      <c r="F29" s="225"/>
      <c r="G29" s="224"/>
      <c r="H29" s="223"/>
      <c r="I29" s="194"/>
    </row>
    <row r="30" spans="2:13" s="228" customFormat="1" ht="11.45" customHeight="1">
      <c r="B30" s="419" t="s">
        <v>496</v>
      </c>
      <c r="C30" s="419"/>
      <c r="D30" s="419"/>
      <c r="E30" s="419"/>
      <c r="F30" s="419"/>
      <c r="G30" s="419"/>
    </row>
    <row r="31" spans="2:13" s="228" customFormat="1" ht="11.45" customHeight="1">
      <c r="B31" s="420" t="s">
        <v>453</v>
      </c>
      <c r="C31" s="420"/>
      <c r="D31" s="420"/>
      <c r="E31" s="420"/>
      <c r="F31" s="420"/>
      <c r="G31" s="420"/>
      <c r="H31" s="421"/>
      <c r="I31" s="422"/>
    </row>
    <row r="32" spans="2:13" s="228" customFormat="1" ht="11.45" customHeight="1">
      <c r="B32" s="423" t="s">
        <v>519</v>
      </c>
      <c r="C32" s="423"/>
      <c r="D32" s="423"/>
      <c r="E32" s="423"/>
      <c r="F32" s="423"/>
      <c r="G32" s="424"/>
      <c r="H32" s="421"/>
      <c r="I32" s="422"/>
    </row>
    <row r="33" spans="2:11" s="228" customFormat="1" ht="5.0999999999999996" customHeight="1">
      <c r="B33" s="226"/>
      <c r="C33" s="226"/>
      <c r="D33" s="226"/>
      <c r="E33" s="226"/>
      <c r="F33" s="226"/>
      <c r="G33" s="226"/>
      <c r="H33" s="227"/>
      <c r="I33" s="229"/>
    </row>
    <row r="34" spans="2:11" s="228" customFormat="1" ht="3" customHeight="1" thickBot="1">
      <c r="B34" s="425"/>
      <c r="C34" s="425"/>
      <c r="D34" s="425"/>
      <c r="E34" s="425"/>
      <c r="F34" s="425"/>
      <c r="G34" s="425"/>
      <c r="H34" s="425"/>
      <c r="I34" s="426"/>
    </row>
    <row r="35" spans="2:11" s="228" customFormat="1" ht="3" customHeight="1" thickTop="1">
      <c r="B35" s="222"/>
      <c r="C35" s="222"/>
      <c r="D35" s="222"/>
      <c r="E35" s="222"/>
      <c r="F35" s="222"/>
      <c r="G35" s="222"/>
      <c r="H35" s="222"/>
      <c r="I35" s="222"/>
    </row>
    <row r="36" spans="2:11" s="228" customFormat="1" ht="3" customHeight="1">
      <c r="B36" s="222"/>
      <c r="C36" s="222"/>
      <c r="D36" s="222"/>
      <c r="E36" s="222"/>
      <c r="F36" s="222"/>
      <c r="G36" s="222"/>
      <c r="H36" s="222"/>
      <c r="I36" s="222"/>
    </row>
    <row r="37" spans="2:11" s="228" customFormat="1" ht="3" customHeight="1">
      <c r="B37" s="222"/>
      <c r="C37" s="222"/>
      <c r="D37" s="222"/>
      <c r="E37" s="222"/>
      <c r="F37" s="222"/>
      <c r="G37" s="222"/>
      <c r="H37" s="222"/>
      <c r="I37" s="222"/>
    </row>
    <row r="38" spans="2:11" s="186" customFormat="1" ht="11.45" customHeight="1">
      <c r="B38" s="427" t="s">
        <v>497</v>
      </c>
      <c r="C38" s="427"/>
      <c r="D38" s="427"/>
      <c r="E38" s="427"/>
      <c r="F38" s="427"/>
      <c r="G38" s="427"/>
      <c r="H38" s="427"/>
      <c r="I38" s="427"/>
      <c r="K38" s="222"/>
    </row>
    <row r="39" spans="2:11" s="240" customFormat="1" ht="11.45" customHeight="1">
      <c r="B39" s="230"/>
      <c r="C39" s="230"/>
      <c r="D39" s="230"/>
      <c r="E39" s="230"/>
      <c r="F39" s="230"/>
      <c r="G39" s="230"/>
      <c r="H39" s="230"/>
      <c r="I39" s="230"/>
      <c r="K39" s="222"/>
    </row>
    <row r="40" spans="2:11" s="240" customFormat="1" ht="11.45" customHeight="1">
      <c r="B40" s="230"/>
      <c r="C40" s="230"/>
      <c r="D40" s="230"/>
      <c r="E40" s="230"/>
      <c r="F40" s="230"/>
      <c r="G40" s="230"/>
      <c r="H40" s="230"/>
      <c r="I40" s="230"/>
      <c r="K40" s="222"/>
    </row>
    <row r="41" spans="2:11" s="240" customFormat="1" ht="11.45" customHeight="1">
      <c r="B41" s="230"/>
      <c r="C41" s="230"/>
      <c r="D41" s="230"/>
      <c r="E41" s="230"/>
      <c r="F41" s="230"/>
      <c r="G41" s="230"/>
      <c r="H41" s="230"/>
      <c r="I41" s="230"/>
      <c r="K41" s="222"/>
    </row>
    <row r="42" spans="2:11" s="240" customFormat="1" ht="11.45" customHeight="1">
      <c r="B42" s="230"/>
      <c r="C42" s="230"/>
      <c r="D42" s="230"/>
      <c r="E42" s="230"/>
      <c r="F42" s="230"/>
      <c r="G42" s="230"/>
      <c r="H42" s="230"/>
      <c r="I42" s="230"/>
      <c r="K42" s="222"/>
    </row>
    <row r="43" spans="2:11" s="240" customFormat="1" ht="11.45" customHeight="1">
      <c r="B43" s="230"/>
      <c r="C43" s="230"/>
      <c r="D43" s="230"/>
      <c r="E43" s="230"/>
      <c r="F43" s="230"/>
      <c r="G43" s="230"/>
      <c r="H43" s="230"/>
      <c r="I43" s="230"/>
      <c r="K43" s="222"/>
    </row>
    <row r="44" spans="2:11" s="240" customFormat="1" ht="11.45" customHeight="1">
      <c r="B44" s="230"/>
      <c r="C44" s="230"/>
      <c r="D44" s="230"/>
      <c r="E44" s="230"/>
      <c r="F44" s="230"/>
      <c r="G44" s="230"/>
      <c r="H44" s="230"/>
      <c r="I44" s="230"/>
      <c r="K44" s="222"/>
    </row>
    <row r="45" spans="2:11" s="240" customFormat="1" ht="11.45" customHeight="1">
      <c r="B45" s="230"/>
      <c r="C45" s="230"/>
      <c r="D45" s="230"/>
      <c r="E45" s="230"/>
      <c r="F45" s="230"/>
      <c r="G45" s="230"/>
      <c r="H45" s="230"/>
      <c r="I45" s="230"/>
      <c r="K45" s="222"/>
    </row>
    <row r="46" spans="2:11" s="240" customFormat="1" ht="11.45" customHeight="1">
      <c r="B46" s="230"/>
      <c r="C46" s="230"/>
      <c r="D46" s="230"/>
      <c r="E46" s="230"/>
      <c r="F46" s="230"/>
      <c r="G46" s="230"/>
      <c r="H46" s="230"/>
      <c r="I46" s="230"/>
      <c r="K46" s="222"/>
    </row>
    <row r="47" spans="2:11" s="240" customFormat="1" ht="11.45" customHeight="1">
      <c r="B47" s="427"/>
      <c r="C47" s="427"/>
      <c r="D47" s="427"/>
      <c r="E47" s="427"/>
      <c r="F47" s="427"/>
      <c r="G47" s="427"/>
      <c r="H47" s="427"/>
      <c r="I47" s="427"/>
      <c r="K47" s="243"/>
    </row>
    <row r="48" spans="2:11" s="240" customFormat="1" ht="11.45" customHeight="1">
      <c r="B48" s="427"/>
      <c r="C48" s="427"/>
      <c r="D48" s="427"/>
      <c r="E48" s="427"/>
      <c r="F48" s="427"/>
      <c r="G48" s="427"/>
      <c r="H48" s="427"/>
      <c r="I48" s="427"/>
      <c r="K48" s="243"/>
    </row>
    <row r="49" spans="2:11" s="240" customFormat="1" ht="11.45" customHeight="1">
      <c r="B49" s="427"/>
      <c r="C49" s="427"/>
      <c r="D49" s="427"/>
      <c r="E49" s="427"/>
      <c r="F49" s="427"/>
      <c r="G49" s="427"/>
      <c r="H49" s="427"/>
      <c r="I49" s="427"/>
      <c r="K49" s="243"/>
    </row>
    <row r="50" spans="2:11" s="240" customFormat="1" ht="11.45" customHeight="1">
      <c r="B50" s="427"/>
      <c r="C50" s="427"/>
      <c r="D50" s="427"/>
      <c r="E50" s="427"/>
      <c r="F50" s="427"/>
      <c r="G50" s="427"/>
      <c r="H50" s="427"/>
      <c r="I50" s="427"/>
      <c r="K50" s="243"/>
    </row>
    <row r="51" spans="2:11" s="240" customFormat="1" ht="11.45" customHeight="1">
      <c r="B51" s="427"/>
      <c r="C51" s="427"/>
      <c r="D51" s="427"/>
      <c r="E51" s="427"/>
      <c r="F51" s="427"/>
      <c r="G51" s="427"/>
      <c r="H51" s="427"/>
      <c r="I51" s="427"/>
      <c r="K51" s="243"/>
    </row>
    <row r="52" spans="2:11" s="240" customFormat="1" ht="11.45" customHeight="1">
      <c r="B52" s="276"/>
      <c r="C52" s="276"/>
      <c r="D52" s="276"/>
      <c r="E52" s="276"/>
      <c r="F52" s="276"/>
      <c r="G52" s="276"/>
      <c r="H52" s="276"/>
      <c r="I52" s="276"/>
      <c r="K52" s="277"/>
    </row>
    <row r="53" spans="2:11" s="240" customFormat="1" ht="11.45" customHeight="1">
      <c r="B53" s="276"/>
      <c r="C53" s="276"/>
      <c r="D53" s="276"/>
      <c r="E53" s="276"/>
      <c r="F53" s="276"/>
      <c r="G53" s="276"/>
      <c r="H53" s="276"/>
      <c r="I53" s="276"/>
      <c r="K53" s="277"/>
    </row>
    <row r="54" spans="2:11" s="240" customFormat="1" ht="11.45" customHeight="1">
      <c r="B54" s="359"/>
      <c r="C54" s="359"/>
      <c r="D54" s="359"/>
      <c r="E54" s="359"/>
      <c r="F54" s="359"/>
      <c r="G54" s="359"/>
      <c r="H54" s="359"/>
      <c r="I54" s="359"/>
      <c r="K54" s="360"/>
    </row>
    <row r="55" spans="2:11" s="240" customFormat="1" ht="11.45" customHeight="1">
      <c r="B55" s="385"/>
      <c r="C55" s="385"/>
      <c r="D55" s="385"/>
      <c r="E55" s="385"/>
      <c r="F55" s="385"/>
      <c r="G55" s="385"/>
      <c r="H55" s="385"/>
      <c r="I55" s="385"/>
      <c r="K55" s="386"/>
    </row>
    <row r="56" spans="2:11" s="186" customFormat="1" ht="11.45" customHeight="1">
      <c r="B56" s="416" t="s">
        <v>465</v>
      </c>
      <c r="C56" s="416"/>
      <c r="D56" s="416"/>
      <c r="E56" s="416"/>
      <c r="F56" s="416"/>
      <c r="G56" s="416"/>
      <c r="H56" s="416"/>
      <c r="I56" s="416"/>
    </row>
    <row r="57" spans="2:11" s="186" customFormat="1" ht="10.7" customHeight="1">
      <c r="B57" s="417"/>
      <c r="C57" s="417"/>
      <c r="D57" s="417"/>
      <c r="E57" s="417"/>
    </row>
    <row r="58" spans="2:11" s="234" customFormat="1" ht="10.7" customHeight="1">
      <c r="B58" s="418"/>
      <c r="C58" s="418"/>
      <c r="D58" s="418"/>
      <c r="E58" s="418"/>
      <c r="F58" s="231"/>
      <c r="G58" s="232"/>
      <c r="H58" s="233"/>
      <c r="I58" s="233"/>
    </row>
    <row r="59" spans="2:11" s="186" customFormat="1" ht="10.7" customHeight="1">
      <c r="B59" s="235" t="s">
        <v>432</v>
      </c>
      <c r="C59" s="236"/>
      <c r="D59" s="236"/>
      <c r="E59" s="236"/>
      <c r="F59" s="236"/>
      <c r="G59" s="193" t="s">
        <v>323</v>
      </c>
      <c r="H59" s="194"/>
      <c r="I59" s="194"/>
    </row>
    <row r="60" spans="2:11" s="186" customFormat="1" ht="12.75" customHeight="1">
      <c r="B60" s="193"/>
      <c r="C60" s="193"/>
      <c r="D60" s="193"/>
      <c r="E60" s="193"/>
      <c r="F60" s="193"/>
      <c r="G60" s="193"/>
      <c r="H60" s="194"/>
      <c r="I60" s="194"/>
    </row>
    <row r="61" spans="2:11" s="186" customFormat="1" ht="14.25" customHeight="1">
      <c r="B61" s="237" t="s">
        <v>431</v>
      </c>
      <c r="C61" s="415"/>
      <c r="D61" s="415"/>
      <c r="E61" s="415"/>
      <c r="F61" s="415"/>
      <c r="G61" s="415"/>
      <c r="H61" s="194"/>
      <c r="I61" s="194"/>
    </row>
    <row r="62" spans="2:11" s="186" customFormat="1" ht="10.7" customHeight="1">
      <c r="B62" s="187"/>
      <c r="C62" s="187"/>
      <c r="D62" s="187"/>
      <c r="E62" s="187"/>
      <c r="F62" s="187"/>
      <c r="G62" s="187"/>
      <c r="H62" s="187"/>
      <c r="I62" s="187"/>
    </row>
    <row r="63" spans="2:11" s="186" customFormat="1" ht="10.7" customHeight="1">
      <c r="B63" s="185"/>
      <c r="C63" s="185"/>
      <c r="D63" s="185"/>
      <c r="E63" s="185"/>
      <c r="F63" s="185"/>
      <c r="G63" s="185"/>
      <c r="H63" s="185"/>
      <c r="I63" s="185"/>
    </row>
    <row r="64" spans="2:11" ht="10.7" customHeight="1"/>
  </sheetData>
  <sheetProtection password="CC78" sheet="1" objects="1" scenarios="1" selectLockedCells="1"/>
  <mergeCells count="26">
    <mergeCell ref="L27:M27"/>
    <mergeCell ref="B8:I8"/>
    <mergeCell ref="B19:I19"/>
    <mergeCell ref="C21:D21"/>
    <mergeCell ref="B23:C23"/>
    <mergeCell ref="F23:I24"/>
    <mergeCell ref="F21:I21"/>
    <mergeCell ref="D18:I18"/>
    <mergeCell ref="B22:C22"/>
    <mergeCell ref="B25:H25"/>
    <mergeCell ref="B27:I27"/>
    <mergeCell ref="B47:I47"/>
    <mergeCell ref="B48:I48"/>
    <mergeCell ref="B49:I49"/>
    <mergeCell ref="C61:G61"/>
    <mergeCell ref="B56:I56"/>
    <mergeCell ref="B57:E58"/>
    <mergeCell ref="B30:G30"/>
    <mergeCell ref="B31:G31"/>
    <mergeCell ref="H31:I31"/>
    <mergeCell ref="B32:G32"/>
    <mergeCell ref="H32:I32"/>
    <mergeCell ref="B34:I34"/>
    <mergeCell ref="B38:I38"/>
    <mergeCell ref="B50:I50"/>
    <mergeCell ref="B51:I51"/>
  </mergeCells>
  <conditionalFormatting sqref="C11">
    <cfRule type="expression" dxfId="146" priority="48">
      <formula>$C$11=""</formula>
    </cfRule>
  </conditionalFormatting>
  <conditionalFormatting sqref="C14">
    <cfRule type="expression" dxfId="145" priority="47">
      <formula>$C$14=""</formula>
    </cfRule>
  </conditionalFormatting>
  <conditionalFormatting sqref="C15:C17">
    <cfRule type="expression" dxfId="144" priority="46">
      <formula>$C$15=""</formula>
    </cfRule>
  </conditionalFormatting>
  <conditionalFormatting sqref="C21">
    <cfRule type="expression" dxfId="143" priority="45">
      <formula>$C$21=""</formula>
    </cfRule>
  </conditionalFormatting>
  <conditionalFormatting sqref="G58">
    <cfRule type="expression" dxfId="142" priority="44">
      <formula>$G$58=""</formula>
    </cfRule>
  </conditionalFormatting>
  <conditionalFormatting sqref="C61:G61">
    <cfRule type="expression" dxfId="141" priority="43">
      <formula>$C$61=""</formula>
    </cfRule>
  </conditionalFormatting>
  <conditionalFormatting sqref="C10">
    <cfRule type="containsText" dxfId="140" priority="42" operator="containsText" text="0">
      <formula>NOT(ISERROR(SEARCH("0",C10)))</formula>
    </cfRule>
  </conditionalFormatting>
  <conditionalFormatting sqref="C12">
    <cfRule type="expression" dxfId="139" priority="41">
      <formula>$C$12=""</formula>
    </cfRule>
  </conditionalFormatting>
  <conditionalFormatting sqref="D23">
    <cfRule type="expression" dxfId="138" priority="40">
      <formula>$D$23=""</formula>
    </cfRule>
  </conditionalFormatting>
  <conditionalFormatting sqref="C13">
    <cfRule type="expression" dxfId="137" priority="26">
      <formula>$C$13=""</formula>
    </cfRule>
  </conditionalFormatting>
  <conditionalFormatting sqref="H31:I31">
    <cfRule type="expression" dxfId="136" priority="22">
      <formula>$H$31=""</formula>
    </cfRule>
  </conditionalFormatting>
  <conditionalFormatting sqref="H32:I32">
    <cfRule type="expression" dxfId="135" priority="21">
      <formula>$H$32=""</formula>
    </cfRule>
  </conditionalFormatting>
  <conditionalFormatting sqref="D22">
    <cfRule type="containsBlanks" dxfId="134" priority="49">
      <formula>LEN(TRIM(D22))=0</formula>
    </cfRule>
  </conditionalFormatting>
  <conditionalFormatting sqref="G10">
    <cfRule type="cellIs" dxfId="133" priority="2" operator="equal">
      <formula>0</formula>
    </cfRule>
  </conditionalFormatting>
  <conditionalFormatting sqref="D22">
    <cfRule type="expression" dxfId="132" priority="1">
      <formula>$D$23=""</formula>
    </cfRule>
  </conditionalFormatting>
  <dataValidations count="2">
    <dataValidation type="list" allowBlank="1" showInputMessage="1" showErrorMessage="1" sqref="H31:I32 D21 D23">
      <formula1>"Yes, No"</formula1>
    </dataValidation>
    <dataValidation type="list" allowBlank="1" showInputMessage="1" showErrorMessage="1" prompt="Purchase of manufactured homes is permitted.  Information for reporting purposes only." sqref="D22">
      <formula1>"Yes, No"</formula1>
    </dataValidation>
  </dataValidations>
  <hyperlinks>
    <hyperlink ref="C6" r:id="rId1"/>
  </hyperlinks>
  <pageMargins left="0.25" right="0.25" top="0.27" bottom="0.17" header="0.17" footer="0.17"/>
  <pageSetup scale="93" orientation="portrait" r:id="rId2"/>
  <headerFooter alignWithMargins="0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39"/>
  <sheetViews>
    <sheetView showGridLines="0" zoomScaleNormal="100" workbookViewId="0">
      <selection activeCell="B8" sqref="B8:G8"/>
    </sheetView>
  </sheetViews>
  <sheetFormatPr defaultRowHeight="15.75"/>
  <cols>
    <col min="1" max="1" width="21.125" customWidth="1"/>
  </cols>
  <sheetData>
    <row r="1" spans="1:8" ht="18.75" customHeight="1"/>
    <row r="5" spans="1:8" ht="20.25" customHeight="1">
      <c r="A5" s="573" t="s">
        <v>349</v>
      </c>
      <c r="B5" s="573"/>
      <c r="C5" s="573"/>
      <c r="D5" s="573"/>
      <c r="E5" s="573"/>
      <c r="F5" s="573"/>
      <c r="G5" s="573"/>
      <c r="H5" s="573"/>
    </row>
    <row r="6" spans="1:8" ht="21.75" customHeight="1">
      <c r="A6" s="574" t="s">
        <v>350</v>
      </c>
      <c r="B6" s="574"/>
      <c r="C6" s="574"/>
      <c r="D6" s="574"/>
      <c r="E6" s="574"/>
      <c r="F6" s="574"/>
      <c r="G6" s="574"/>
      <c r="H6" s="574"/>
    </row>
    <row r="7" spans="1:8">
      <c r="A7" s="48"/>
      <c r="B7" s="48"/>
      <c r="C7" s="48"/>
      <c r="D7" s="48"/>
      <c r="E7" s="48"/>
      <c r="F7" s="48"/>
      <c r="G7" s="48"/>
      <c r="H7" s="48"/>
    </row>
    <row r="8" spans="1:8">
      <c r="A8" s="45" t="s">
        <v>351</v>
      </c>
      <c r="B8" s="575"/>
      <c r="C8" s="575"/>
      <c r="D8" s="575"/>
      <c r="E8" s="575"/>
      <c r="F8" s="575"/>
      <c r="G8" s="575"/>
    </row>
    <row r="9" spans="1:8">
      <c r="A9" s="45" t="s">
        <v>352</v>
      </c>
      <c r="B9" s="578" t="str">
        <f>IF(Household_Summary!C9="","",CONCATENATE(Household_Summary!C9,", ",Household_Summary!C10,", ",Household_Summary!F10))</f>
        <v/>
      </c>
      <c r="C9" s="578"/>
      <c r="D9" s="578"/>
      <c r="E9" s="578"/>
      <c r="F9" s="578"/>
      <c r="G9" s="578"/>
      <c r="H9" s="578"/>
    </row>
    <row r="10" spans="1:8" ht="15" customHeight="1">
      <c r="A10" s="576" t="s">
        <v>430</v>
      </c>
      <c r="B10" s="576"/>
      <c r="C10" s="576"/>
      <c r="D10" s="576"/>
      <c r="E10" s="577"/>
      <c r="F10" s="577"/>
    </row>
    <row r="11" spans="1:8" ht="15" customHeight="1">
      <c r="A11" s="45"/>
      <c r="B11" s="45"/>
    </row>
    <row r="12" spans="1:8" ht="15" customHeight="1">
      <c r="A12" s="45" t="s">
        <v>367</v>
      </c>
    </row>
    <row r="13" spans="1:8" ht="15" customHeight="1">
      <c r="A13" s="46" t="s">
        <v>353</v>
      </c>
    </row>
    <row r="14" spans="1:8" ht="15" customHeight="1">
      <c r="A14" s="47" t="s">
        <v>354</v>
      </c>
    </row>
    <row r="15" spans="1:8" ht="15" customHeight="1">
      <c r="A15" s="47" t="s">
        <v>355</v>
      </c>
    </row>
    <row r="16" spans="1:8" ht="15" customHeight="1">
      <c r="A16" s="47" t="s">
        <v>356</v>
      </c>
    </row>
    <row r="17" spans="1:8" ht="15" customHeight="1">
      <c r="A17" s="47" t="s">
        <v>357</v>
      </c>
    </row>
    <row r="18" spans="1:8" ht="15" customHeight="1">
      <c r="A18" s="47" t="s">
        <v>358</v>
      </c>
    </row>
    <row r="19" spans="1:8" ht="15" customHeight="1">
      <c r="A19" s="47" t="s">
        <v>359</v>
      </c>
      <c r="B19" s="215"/>
      <c r="C19" s="215"/>
      <c r="D19" s="215"/>
      <c r="E19" s="215"/>
      <c r="F19" s="215"/>
    </row>
    <row r="20" spans="1:8" ht="15" customHeight="1">
      <c r="A20" s="47" t="s">
        <v>375</v>
      </c>
      <c r="B20" s="47"/>
      <c r="C20" s="47"/>
      <c r="D20" s="47"/>
      <c r="E20" s="47"/>
      <c r="F20" s="47"/>
      <c r="G20" s="47"/>
      <c r="H20" s="47"/>
    </row>
    <row r="21" spans="1:8" ht="15" customHeight="1">
      <c r="A21" s="47"/>
      <c r="B21" s="572" t="s">
        <v>441</v>
      </c>
      <c r="C21" s="572"/>
      <c r="D21" s="572"/>
      <c r="E21" s="572"/>
      <c r="F21" s="572"/>
    </row>
    <row r="22" spans="1:8" ht="15" customHeight="1">
      <c r="A22" s="47" t="s">
        <v>360</v>
      </c>
    </row>
    <row r="23" spans="1:8" ht="15" customHeight="1">
      <c r="A23" s="47" t="s">
        <v>361</v>
      </c>
    </row>
    <row r="24" spans="1:8" ht="15" customHeight="1">
      <c r="A24" s="47" t="s">
        <v>362</v>
      </c>
    </row>
    <row r="25" spans="1:8" ht="15" customHeight="1">
      <c r="A25" s="46" t="s">
        <v>368</v>
      </c>
    </row>
    <row r="26" spans="1:8" ht="15" customHeight="1">
      <c r="A26" s="46"/>
    </row>
    <row r="27" spans="1:8" ht="15" customHeight="1">
      <c r="A27" s="45" t="s">
        <v>369</v>
      </c>
    </row>
    <row r="28" spans="1:8" ht="15" customHeight="1">
      <c r="A28" s="45" t="s">
        <v>374</v>
      </c>
    </row>
    <row r="29" spans="1:8" ht="15" customHeight="1">
      <c r="A29" s="45" t="s">
        <v>370</v>
      </c>
    </row>
    <row r="30" spans="1:8" ht="15" customHeight="1">
      <c r="A30" s="45" t="s">
        <v>371</v>
      </c>
    </row>
    <row r="31" spans="1:8" ht="15" customHeight="1">
      <c r="A31" s="45" t="s">
        <v>372</v>
      </c>
    </row>
    <row r="32" spans="1:8" ht="15" customHeight="1">
      <c r="A32" s="45" t="s">
        <v>373</v>
      </c>
    </row>
    <row r="33" spans="1:7">
      <c r="A33" s="45"/>
    </row>
    <row r="34" spans="1:7">
      <c r="A34" s="569" t="s">
        <v>363</v>
      </c>
      <c r="B34" s="569"/>
      <c r="C34" s="569"/>
      <c r="E34" s="570"/>
      <c r="F34" s="570"/>
      <c r="G34" s="570"/>
    </row>
    <row r="35" spans="1:7">
      <c r="A35" s="45" t="s">
        <v>364</v>
      </c>
      <c r="E35" s="99" t="s">
        <v>323</v>
      </c>
      <c r="G35" s="45"/>
    </row>
    <row r="36" spans="1:7">
      <c r="A36" s="45"/>
      <c r="G36" s="45"/>
    </row>
    <row r="37" spans="1:7">
      <c r="A37" s="571" t="s">
        <v>365</v>
      </c>
      <c r="B37" s="571"/>
      <c r="C37" s="571"/>
      <c r="D37" s="183"/>
    </row>
    <row r="38" spans="1:7">
      <c r="A38" s="45" t="s">
        <v>366</v>
      </c>
    </row>
    <row r="39" spans="1:7">
      <c r="A39" s="45"/>
    </row>
  </sheetData>
  <sheetProtection password="CC78" sheet="1" objects="1" scenarios="1" selectLockedCells="1"/>
  <mergeCells count="10">
    <mergeCell ref="A34:C34"/>
    <mergeCell ref="E34:G34"/>
    <mergeCell ref="A37:C37"/>
    <mergeCell ref="B21:F21"/>
    <mergeCell ref="A5:H5"/>
    <mergeCell ref="A6:H6"/>
    <mergeCell ref="B8:G8"/>
    <mergeCell ref="A10:D10"/>
    <mergeCell ref="E10:F10"/>
    <mergeCell ref="B9:H9"/>
  </mergeCells>
  <conditionalFormatting sqref="B8:G8">
    <cfRule type="notContainsBlanks" dxfId="2" priority="3">
      <formula>LEN(TRIM(B8))&gt;0</formula>
    </cfRule>
  </conditionalFormatting>
  <conditionalFormatting sqref="B9:H9">
    <cfRule type="notContainsBlanks" dxfId="1" priority="2">
      <formula>LEN(TRIM(B9))&gt;0</formula>
    </cfRule>
  </conditionalFormatting>
  <conditionalFormatting sqref="E10:F10">
    <cfRule type="notContainsBlanks" dxfId="0" priority="1">
      <formula>LEN(TRIM(E10))&gt;0</formula>
    </cfRule>
  </conditionalFormatting>
  <pageMargins left="0.7" right="0.7" top="0.75" bottom="0.75" header="0.3" footer="0.3"/>
  <pageSetup orientation="portrait" r:id="rId1"/>
  <headerFooter>
    <oddFooter>&amp;C&amp;"-,Regular"&amp;11Effective:  03/25/2016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7"/>
  <sheetViews>
    <sheetView workbookViewId="0"/>
  </sheetViews>
  <sheetFormatPr defaultRowHeight="15.75"/>
  <cols>
    <col min="1" max="1" width="16.625" customWidth="1"/>
    <col min="2" max="2" width="18.25" customWidth="1"/>
  </cols>
  <sheetData>
    <row r="1" spans="1:2">
      <c r="A1" s="99" t="s">
        <v>3</v>
      </c>
      <c r="B1" s="99" t="s">
        <v>400</v>
      </c>
    </row>
    <row r="2" spans="1:2">
      <c r="A2" s="98"/>
      <c r="B2" s="98"/>
    </row>
    <row r="3" spans="1:2">
      <c r="A3" s="98" t="s">
        <v>10</v>
      </c>
      <c r="B3" s="98">
        <v>52</v>
      </c>
    </row>
    <row r="4" spans="1:2">
      <c r="A4" s="98" t="s">
        <v>11</v>
      </c>
      <c r="B4" s="98">
        <v>26</v>
      </c>
    </row>
    <row r="5" spans="1:2">
      <c r="A5" s="98" t="s">
        <v>12</v>
      </c>
      <c r="B5" s="98">
        <v>24</v>
      </c>
    </row>
    <row r="6" spans="1:2">
      <c r="A6" s="98" t="s">
        <v>13</v>
      </c>
      <c r="B6" s="98">
        <v>12</v>
      </c>
    </row>
    <row r="7" spans="1:2">
      <c r="A7" s="98" t="s">
        <v>8</v>
      </c>
      <c r="B7" s="98">
        <v>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C29"/>
  <sheetViews>
    <sheetView workbookViewId="0">
      <selection sqref="A1:C9"/>
    </sheetView>
  </sheetViews>
  <sheetFormatPr defaultRowHeight="15.75"/>
  <cols>
    <col min="1" max="1" width="9.875" bestFit="1" customWidth="1"/>
    <col min="2" max="2" width="32.5" customWidth="1"/>
    <col min="3" max="3" width="45.125" customWidth="1"/>
  </cols>
  <sheetData>
    <row r="1" spans="1:3">
      <c r="A1" s="217" t="s">
        <v>323</v>
      </c>
      <c r="B1" s="217" t="s">
        <v>442</v>
      </c>
      <c r="C1" s="217" t="s">
        <v>443</v>
      </c>
    </row>
    <row r="2" spans="1:3">
      <c r="A2" s="218">
        <v>42089</v>
      </c>
      <c r="B2" s="219" t="s">
        <v>444</v>
      </c>
      <c r="C2" s="219" t="s">
        <v>445</v>
      </c>
    </row>
    <row r="3" spans="1:3">
      <c r="A3" s="219"/>
      <c r="B3" s="219"/>
      <c r="C3" s="219"/>
    </row>
    <row r="4" spans="1:3">
      <c r="A4" s="219"/>
      <c r="B4" s="219"/>
      <c r="C4" s="219"/>
    </row>
    <row r="5" spans="1:3">
      <c r="A5" s="219"/>
      <c r="B5" s="219"/>
      <c r="C5" s="219"/>
    </row>
    <row r="6" spans="1:3">
      <c r="A6" s="219"/>
      <c r="B6" s="219"/>
      <c r="C6" s="219"/>
    </row>
    <row r="7" spans="1:3">
      <c r="A7" s="219"/>
      <c r="B7" s="219"/>
      <c r="C7" s="219"/>
    </row>
    <row r="8" spans="1:3">
      <c r="A8" s="219"/>
      <c r="B8" s="219"/>
      <c r="C8" s="219"/>
    </row>
    <row r="9" spans="1:3">
      <c r="A9" s="219"/>
      <c r="B9" s="219"/>
      <c r="C9" s="219"/>
    </row>
    <row r="10" spans="1:3">
      <c r="A10" s="216"/>
      <c r="B10" s="216"/>
      <c r="C10" s="216"/>
    </row>
    <row r="11" spans="1:3">
      <c r="A11" s="216"/>
      <c r="B11" s="216"/>
      <c r="C11" s="216"/>
    </row>
    <row r="12" spans="1:3">
      <c r="A12" s="216"/>
      <c r="B12" s="216"/>
      <c r="C12" s="216"/>
    </row>
    <row r="13" spans="1:3">
      <c r="A13" s="216"/>
      <c r="B13" s="216"/>
      <c r="C13" s="216"/>
    </row>
    <row r="14" spans="1:3">
      <c r="A14" s="216"/>
      <c r="B14" s="216"/>
      <c r="C14" s="216"/>
    </row>
    <row r="15" spans="1:3">
      <c r="A15" s="216"/>
      <c r="B15" s="216"/>
      <c r="C15" s="216"/>
    </row>
    <row r="16" spans="1:3">
      <c r="A16" s="216"/>
      <c r="B16" s="216"/>
      <c r="C16" s="216"/>
    </row>
    <row r="17" spans="1:3">
      <c r="A17" s="216"/>
      <c r="B17" s="216"/>
      <c r="C17" s="216"/>
    </row>
    <row r="18" spans="1:3">
      <c r="A18" s="216"/>
      <c r="B18" s="216"/>
      <c r="C18" s="216"/>
    </row>
    <row r="19" spans="1:3">
      <c r="A19" s="216"/>
      <c r="B19" s="216"/>
      <c r="C19" s="216"/>
    </row>
    <row r="20" spans="1:3">
      <c r="A20" s="216"/>
      <c r="B20" s="216"/>
      <c r="C20" s="216"/>
    </row>
    <row r="21" spans="1:3">
      <c r="A21" s="216"/>
      <c r="B21" s="216"/>
      <c r="C21" s="216"/>
    </row>
    <row r="22" spans="1:3">
      <c r="A22" s="216"/>
      <c r="B22" s="216"/>
      <c r="C22" s="216"/>
    </row>
    <row r="23" spans="1:3">
      <c r="A23" s="216"/>
      <c r="B23" s="216"/>
      <c r="C23" s="216"/>
    </row>
    <row r="24" spans="1:3">
      <c r="A24" s="216"/>
      <c r="B24" s="216"/>
      <c r="C24" s="216"/>
    </row>
    <row r="25" spans="1:3">
      <c r="A25" s="216"/>
      <c r="B25" s="216"/>
      <c r="C25" s="216"/>
    </row>
    <row r="26" spans="1:3">
      <c r="A26" s="216"/>
      <c r="B26" s="216"/>
      <c r="C26" s="216"/>
    </row>
    <row r="27" spans="1:3">
      <c r="A27" s="216"/>
      <c r="B27" s="216"/>
      <c r="C27" s="216"/>
    </row>
    <row r="28" spans="1:3">
      <c r="A28" s="216"/>
      <c r="B28" s="216"/>
      <c r="C28" s="216"/>
    </row>
    <row r="29" spans="1:3">
      <c r="A29" s="216"/>
      <c r="B29" s="216"/>
      <c r="C29" s="216"/>
    </row>
  </sheetData>
  <sheetProtection password="CD6E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822433"/>
    <pageSetUpPr fitToPage="1"/>
  </sheetPr>
  <dimension ref="A1:BV373"/>
  <sheetViews>
    <sheetView showGridLines="0" tabSelected="1" zoomScaleNormal="100" workbookViewId="0">
      <selection activeCell="C7" sqref="C7:E7"/>
    </sheetView>
  </sheetViews>
  <sheetFormatPr defaultColWidth="9" defaultRowHeight="12.75"/>
  <cols>
    <col min="1" max="1" width="1.5" style="21" customWidth="1"/>
    <col min="2" max="2" width="13" style="21" customWidth="1"/>
    <col min="3" max="3" width="14.5" style="21" customWidth="1"/>
    <col min="4" max="4" width="14.375" style="21" customWidth="1"/>
    <col min="5" max="5" width="14.625" style="21" bestFit="1" customWidth="1"/>
    <col min="6" max="6" width="14.125" style="21" customWidth="1"/>
    <col min="7" max="7" width="12.75" style="21" customWidth="1"/>
    <col min="8" max="8" width="14.625" style="21" customWidth="1"/>
    <col min="9" max="9" width="23.5" style="21" hidden="1" customWidth="1"/>
    <col min="10" max="10" width="25.75" style="21" hidden="1" customWidth="1"/>
    <col min="11" max="11" width="0" style="21" hidden="1" customWidth="1"/>
    <col min="12" max="12" width="8.75" style="21" hidden="1" customWidth="1"/>
    <col min="13" max="13" width="23.375" style="22" hidden="1" customWidth="1"/>
    <col min="14" max="27" width="9" style="24" hidden="1" customWidth="1"/>
    <col min="28" max="28" width="7.875" style="24" hidden="1" customWidth="1"/>
    <col min="29" max="29" width="20.625" style="24" hidden="1" customWidth="1"/>
    <col min="30" max="42" width="9" style="24" hidden="1" customWidth="1"/>
    <col min="43" max="43" width="9" style="21" hidden="1" customWidth="1"/>
    <col min="44" max="44" width="20.625" style="21" customWidth="1"/>
    <col min="45" max="59" width="9" style="21" customWidth="1"/>
    <col min="60" max="60" width="20.625" style="21" customWidth="1"/>
    <col min="61" max="74" width="9" style="21" customWidth="1"/>
    <col min="75" max="16384" width="9" style="21"/>
  </cols>
  <sheetData>
    <row r="1" spans="1:74" ht="15" customHeight="1" thickBot="1">
      <c r="A1" s="72"/>
      <c r="B1" s="26"/>
      <c r="D1" s="43"/>
      <c r="E1" s="72"/>
      <c r="F1" s="72"/>
      <c r="G1" s="72"/>
      <c r="H1" s="26"/>
      <c r="I1" s="72"/>
      <c r="J1" s="72" t="s">
        <v>440</v>
      </c>
      <c r="K1" s="72"/>
      <c r="L1" s="53"/>
      <c r="M1" s="244"/>
      <c r="N1" s="252"/>
      <c r="O1" s="252"/>
      <c r="P1" s="252"/>
      <c r="Q1" s="252"/>
      <c r="R1" s="252"/>
      <c r="S1" s="252"/>
      <c r="T1" s="252">
        <v>2015</v>
      </c>
      <c r="U1" s="252"/>
      <c r="V1" s="252"/>
      <c r="W1" s="252"/>
      <c r="X1" s="252"/>
      <c r="Y1" s="252"/>
      <c r="Z1" s="252"/>
      <c r="AA1" s="245"/>
      <c r="AB1" s="67"/>
      <c r="AC1" s="67"/>
      <c r="AD1" s="67"/>
      <c r="AE1" s="67"/>
      <c r="AF1" s="67"/>
      <c r="AG1" s="67"/>
      <c r="AH1" s="67"/>
      <c r="AI1" s="67"/>
      <c r="AJ1" s="463">
        <v>2014</v>
      </c>
      <c r="AK1" s="463"/>
      <c r="AL1" s="67"/>
      <c r="AM1" s="67"/>
      <c r="AN1" s="67"/>
      <c r="AO1" s="67"/>
      <c r="AP1" s="67"/>
      <c r="AQ1" s="67"/>
      <c r="AR1" s="54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  <c r="BG1" s="52"/>
      <c r="BH1" s="52"/>
      <c r="BI1" s="52"/>
      <c r="BJ1" s="52"/>
      <c r="BK1" s="52"/>
      <c r="BL1" s="52"/>
      <c r="BM1" s="52"/>
      <c r="BN1" s="52"/>
      <c r="BO1" s="456"/>
      <c r="BP1" s="456"/>
      <c r="BQ1" s="52"/>
      <c r="BR1" s="52"/>
      <c r="BS1" s="52"/>
      <c r="BT1" s="52"/>
      <c r="BU1" s="52"/>
      <c r="BV1" s="52"/>
    </row>
    <row r="2" spans="1:74" ht="15" customHeight="1" thickBot="1">
      <c r="A2" s="72"/>
      <c r="B2" s="26"/>
      <c r="D2" s="464" t="s">
        <v>480</v>
      </c>
      <c r="E2" s="464"/>
      <c r="F2" s="464"/>
      <c r="G2" s="464"/>
      <c r="H2" s="464"/>
      <c r="I2" s="178"/>
      <c r="J2" s="72"/>
      <c r="K2" s="72"/>
      <c r="L2" s="53"/>
      <c r="M2" s="266"/>
      <c r="N2" s="270">
        <v>1</v>
      </c>
      <c r="O2" s="253">
        <v>2</v>
      </c>
      <c r="P2" s="253">
        <v>3</v>
      </c>
      <c r="Q2" s="253">
        <v>4</v>
      </c>
      <c r="R2" s="253">
        <v>5</v>
      </c>
      <c r="S2" s="253">
        <v>6</v>
      </c>
      <c r="T2" s="253">
        <v>7</v>
      </c>
      <c r="U2" s="253">
        <v>8</v>
      </c>
      <c r="V2" s="253">
        <v>9</v>
      </c>
      <c r="W2" s="253">
        <v>10</v>
      </c>
      <c r="X2" s="253">
        <v>11</v>
      </c>
      <c r="Y2" s="253">
        <v>12</v>
      </c>
      <c r="Z2" s="253">
        <v>13</v>
      </c>
      <c r="AA2" s="254">
        <v>14</v>
      </c>
      <c r="AB2" s="67"/>
      <c r="AC2" s="73"/>
      <c r="AD2" s="74"/>
      <c r="AE2" s="75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7"/>
      <c r="AR2" s="54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2"/>
      <c r="BH2" s="54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</row>
    <row r="3" spans="1:74" ht="15" customHeight="1" thickBot="1">
      <c r="A3" s="72"/>
      <c r="B3" s="26"/>
      <c r="D3" s="464"/>
      <c r="E3" s="464"/>
      <c r="F3" s="464"/>
      <c r="G3" s="464"/>
      <c r="H3" s="464"/>
      <c r="I3" s="178"/>
      <c r="J3" s="62"/>
      <c r="K3" s="61"/>
      <c r="L3" s="53"/>
      <c r="M3" s="267" t="s">
        <v>17</v>
      </c>
      <c r="N3" s="247">
        <v>76700</v>
      </c>
      <c r="O3" s="248">
        <v>76700</v>
      </c>
      <c r="P3" s="248">
        <v>88200</v>
      </c>
      <c r="Q3" s="248">
        <v>88200</v>
      </c>
      <c r="R3" s="248">
        <v>88200</v>
      </c>
      <c r="S3" s="248">
        <v>88200</v>
      </c>
      <c r="T3" s="248">
        <v>88200</v>
      </c>
      <c r="U3" s="248">
        <v>88200</v>
      </c>
      <c r="V3" s="248">
        <v>88200</v>
      </c>
      <c r="W3" s="248">
        <v>88200</v>
      </c>
      <c r="X3" s="248">
        <v>88200</v>
      </c>
      <c r="Y3" s="248">
        <v>88200</v>
      </c>
      <c r="Z3" s="248">
        <v>88200</v>
      </c>
      <c r="AA3" s="255">
        <v>88200</v>
      </c>
      <c r="AB3" s="67"/>
      <c r="AC3" s="79"/>
      <c r="AD3" s="69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5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52"/>
      <c r="BH3" s="5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ht="15" customHeight="1" thickBot="1">
      <c r="A4" s="72"/>
      <c r="B4" s="96"/>
      <c r="D4" s="464"/>
      <c r="E4" s="464"/>
      <c r="F4" s="464"/>
      <c r="G4" s="464"/>
      <c r="H4" s="464"/>
      <c r="I4" s="178"/>
      <c r="J4" s="62"/>
      <c r="K4" s="61"/>
      <c r="L4" s="53"/>
      <c r="M4" s="267" t="s">
        <v>18</v>
      </c>
      <c r="N4" s="249">
        <v>71900</v>
      </c>
      <c r="O4" s="246">
        <v>71900</v>
      </c>
      <c r="P4" s="246">
        <v>82600</v>
      </c>
      <c r="Q4" s="246">
        <v>82600</v>
      </c>
      <c r="R4" s="246">
        <v>82600</v>
      </c>
      <c r="S4" s="246">
        <v>82600</v>
      </c>
      <c r="T4" s="246">
        <v>82600</v>
      </c>
      <c r="U4" s="246">
        <v>82600</v>
      </c>
      <c r="V4" s="246">
        <v>82600</v>
      </c>
      <c r="W4" s="246">
        <v>82600</v>
      </c>
      <c r="X4" s="246">
        <v>82600</v>
      </c>
      <c r="Y4" s="246">
        <v>82600</v>
      </c>
      <c r="Z4" s="246">
        <v>82600</v>
      </c>
      <c r="AA4" s="256">
        <v>82600</v>
      </c>
      <c r="AB4" s="67"/>
      <c r="AC4" s="79"/>
      <c r="AD4" s="71"/>
      <c r="AE4" s="70"/>
      <c r="AF4" s="68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5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52"/>
      <c r="BH4" s="5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</row>
    <row r="5" spans="1:74" ht="15" customHeight="1" thickBot="1">
      <c r="A5" s="72"/>
      <c r="B5" s="42"/>
      <c r="D5" s="43"/>
      <c r="E5" s="42"/>
      <c r="F5" s="178"/>
      <c r="G5" s="178"/>
      <c r="H5" s="178"/>
      <c r="I5" s="178"/>
      <c r="J5" s="62"/>
      <c r="K5" s="61"/>
      <c r="L5" s="53"/>
      <c r="M5" s="267" t="s">
        <v>19</v>
      </c>
      <c r="N5" s="249">
        <v>76700</v>
      </c>
      <c r="O5" s="246">
        <v>76700</v>
      </c>
      <c r="P5" s="246">
        <v>88200</v>
      </c>
      <c r="Q5" s="246">
        <v>88200</v>
      </c>
      <c r="R5" s="246">
        <v>88200</v>
      </c>
      <c r="S5" s="246">
        <v>88200</v>
      </c>
      <c r="T5" s="246">
        <v>88200</v>
      </c>
      <c r="U5" s="246">
        <v>88200</v>
      </c>
      <c r="V5" s="246">
        <v>88200</v>
      </c>
      <c r="W5" s="246">
        <v>88200</v>
      </c>
      <c r="X5" s="246">
        <v>88200</v>
      </c>
      <c r="Y5" s="246">
        <v>88200</v>
      </c>
      <c r="Z5" s="246">
        <v>88200</v>
      </c>
      <c r="AA5" s="256">
        <v>88200</v>
      </c>
      <c r="AB5" s="67"/>
      <c r="AC5" s="79"/>
      <c r="AD5" s="71"/>
      <c r="AE5" s="70"/>
      <c r="AF5" s="68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5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52"/>
      <c r="BH5" s="5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</row>
    <row r="6" spans="1:74" ht="15" customHeight="1" thickBot="1">
      <c r="A6" s="72"/>
      <c r="B6" s="465" t="s">
        <v>14</v>
      </c>
      <c r="C6" s="72"/>
      <c r="D6" s="72"/>
      <c r="E6" s="72"/>
      <c r="F6" s="72"/>
      <c r="G6" s="72"/>
      <c r="H6" s="72"/>
      <c r="I6" s="42"/>
      <c r="J6" s="62"/>
      <c r="K6" s="61"/>
      <c r="L6" s="53"/>
      <c r="M6" s="265" t="s">
        <v>466</v>
      </c>
      <c r="N6" s="249">
        <v>73200</v>
      </c>
      <c r="O6" s="246">
        <v>73200</v>
      </c>
      <c r="P6" s="246">
        <v>84100</v>
      </c>
      <c r="Q6" s="246">
        <v>84100</v>
      </c>
      <c r="R6" s="246">
        <v>84100</v>
      </c>
      <c r="S6" s="246">
        <v>84100</v>
      </c>
      <c r="T6" s="246">
        <v>84100</v>
      </c>
      <c r="U6" s="246">
        <v>84100</v>
      </c>
      <c r="V6" s="246">
        <v>84100</v>
      </c>
      <c r="W6" s="246">
        <v>84100</v>
      </c>
      <c r="X6" s="246">
        <v>84100</v>
      </c>
      <c r="Y6" s="246">
        <v>84100</v>
      </c>
      <c r="Z6" s="246">
        <v>84100</v>
      </c>
      <c r="AA6" s="256">
        <v>84100</v>
      </c>
      <c r="AB6" s="67"/>
      <c r="AC6" s="79"/>
      <c r="AD6" s="71"/>
      <c r="AE6" s="70"/>
      <c r="AF6" s="68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5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52"/>
      <c r="BH6" s="5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</row>
    <row r="7" spans="1:74" ht="15" customHeight="1" thickBot="1">
      <c r="A7" s="72"/>
      <c r="B7" s="465"/>
      <c r="C7" s="457"/>
      <c r="D7" s="458"/>
      <c r="E7" s="459"/>
      <c r="F7" s="80"/>
      <c r="G7" s="66"/>
      <c r="H7" s="95"/>
      <c r="I7" s="78"/>
      <c r="J7" s="62"/>
      <c r="K7" s="61"/>
      <c r="L7" s="53"/>
      <c r="M7" s="267" t="s">
        <v>20</v>
      </c>
      <c r="N7" s="249">
        <v>71900</v>
      </c>
      <c r="O7" s="246">
        <v>71900</v>
      </c>
      <c r="P7" s="246">
        <v>82600</v>
      </c>
      <c r="Q7" s="246">
        <v>82600</v>
      </c>
      <c r="R7" s="246">
        <v>82600</v>
      </c>
      <c r="S7" s="246">
        <v>82600</v>
      </c>
      <c r="T7" s="246">
        <v>82600</v>
      </c>
      <c r="U7" s="246">
        <v>82600</v>
      </c>
      <c r="V7" s="246">
        <v>82600</v>
      </c>
      <c r="W7" s="246">
        <v>82600</v>
      </c>
      <c r="X7" s="246">
        <v>82600</v>
      </c>
      <c r="Y7" s="246">
        <v>82600</v>
      </c>
      <c r="Z7" s="246">
        <v>82600</v>
      </c>
      <c r="AA7" s="256">
        <v>82600</v>
      </c>
      <c r="AB7" s="67"/>
      <c r="AC7" s="79"/>
      <c r="AD7" s="71"/>
      <c r="AE7" s="70"/>
      <c r="AF7" s="68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5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52"/>
      <c r="BH7" s="5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</row>
    <row r="8" spans="1:74" ht="15" customHeight="1" thickBot="1">
      <c r="A8" s="72"/>
      <c r="B8" s="80" t="s">
        <v>461</v>
      </c>
      <c r="C8" s="460"/>
      <c r="D8" s="461"/>
      <c r="E8" s="462"/>
      <c r="F8" s="80"/>
      <c r="G8" s="66" t="s">
        <v>326</v>
      </c>
      <c r="H8" s="92"/>
      <c r="I8" s="78"/>
      <c r="J8" s="63"/>
      <c r="K8" s="61"/>
      <c r="L8" s="84"/>
      <c r="M8" s="267" t="s">
        <v>21</v>
      </c>
      <c r="N8" s="249">
        <v>71900</v>
      </c>
      <c r="O8" s="246">
        <v>71900</v>
      </c>
      <c r="P8" s="246">
        <v>82600</v>
      </c>
      <c r="Q8" s="246">
        <v>82600</v>
      </c>
      <c r="R8" s="246">
        <v>82600</v>
      </c>
      <c r="S8" s="246">
        <v>82600</v>
      </c>
      <c r="T8" s="246">
        <v>82600</v>
      </c>
      <c r="U8" s="246">
        <v>82600</v>
      </c>
      <c r="V8" s="246">
        <v>82600</v>
      </c>
      <c r="W8" s="246">
        <v>82600</v>
      </c>
      <c r="X8" s="246">
        <v>82600</v>
      </c>
      <c r="Y8" s="246">
        <v>82600</v>
      </c>
      <c r="Z8" s="246">
        <v>82600</v>
      </c>
      <c r="AA8" s="256">
        <v>82600</v>
      </c>
      <c r="AB8" s="67"/>
      <c r="AC8" s="79"/>
      <c r="AD8" s="71"/>
      <c r="AE8" s="70"/>
      <c r="AF8" s="68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5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52"/>
      <c r="BH8" s="5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</row>
    <row r="9" spans="1:74" ht="15" customHeight="1" thickBot="1">
      <c r="A9" s="72"/>
      <c r="B9" s="80" t="s">
        <v>5</v>
      </c>
      <c r="C9" s="457"/>
      <c r="D9" s="458"/>
      <c r="E9" s="459"/>
      <c r="F9" s="80"/>
      <c r="G9" s="66" t="s">
        <v>327</v>
      </c>
      <c r="H9" s="93"/>
      <c r="I9" s="78"/>
      <c r="J9" s="62"/>
      <c r="K9" s="61"/>
      <c r="L9" s="84"/>
      <c r="M9" s="267" t="s">
        <v>22</v>
      </c>
      <c r="N9" s="249">
        <v>96800</v>
      </c>
      <c r="O9" s="246">
        <v>96800</v>
      </c>
      <c r="P9" s="246">
        <v>111300</v>
      </c>
      <c r="Q9" s="246">
        <v>111300</v>
      </c>
      <c r="R9" s="246">
        <v>111300</v>
      </c>
      <c r="S9" s="246">
        <v>111300</v>
      </c>
      <c r="T9" s="246">
        <v>111300</v>
      </c>
      <c r="U9" s="246">
        <v>111300</v>
      </c>
      <c r="V9" s="246">
        <v>111300</v>
      </c>
      <c r="W9" s="246">
        <v>111300</v>
      </c>
      <c r="X9" s="246">
        <v>111300</v>
      </c>
      <c r="Y9" s="246">
        <v>111300</v>
      </c>
      <c r="Z9" s="246">
        <v>111300</v>
      </c>
      <c r="AA9" s="256">
        <v>111300</v>
      </c>
      <c r="AB9" s="67"/>
      <c r="AC9" s="79"/>
      <c r="AD9" s="71"/>
      <c r="AE9" s="70"/>
      <c r="AF9" s="68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5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52"/>
      <c r="BH9" s="5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</row>
    <row r="10" spans="1:74" ht="15" customHeight="1" thickBot="1">
      <c r="A10" s="72"/>
      <c r="B10" s="80" t="s">
        <v>6</v>
      </c>
      <c r="C10" s="457"/>
      <c r="D10" s="459"/>
      <c r="E10" s="65" t="s">
        <v>7</v>
      </c>
      <c r="F10" s="93"/>
      <c r="G10" s="66" t="s">
        <v>494</v>
      </c>
      <c r="H10" s="92"/>
      <c r="I10" s="78"/>
      <c r="J10" s="62"/>
      <c r="K10" s="61"/>
      <c r="L10" s="84"/>
      <c r="M10" s="267" t="s">
        <v>23</v>
      </c>
      <c r="N10" s="249">
        <v>76700</v>
      </c>
      <c r="O10" s="246">
        <v>76700</v>
      </c>
      <c r="P10" s="246">
        <v>88200</v>
      </c>
      <c r="Q10" s="246">
        <v>88200</v>
      </c>
      <c r="R10" s="246">
        <v>88200</v>
      </c>
      <c r="S10" s="246">
        <v>88200</v>
      </c>
      <c r="T10" s="246">
        <v>88200</v>
      </c>
      <c r="U10" s="246">
        <v>88200</v>
      </c>
      <c r="V10" s="246">
        <v>88200</v>
      </c>
      <c r="W10" s="246">
        <v>88200</v>
      </c>
      <c r="X10" s="246">
        <v>88200</v>
      </c>
      <c r="Y10" s="246">
        <v>88200</v>
      </c>
      <c r="Z10" s="246">
        <v>88200</v>
      </c>
      <c r="AA10" s="256">
        <v>88200</v>
      </c>
      <c r="AB10" s="67"/>
      <c r="AC10" s="79"/>
      <c r="AD10" s="71"/>
      <c r="AE10" s="70"/>
      <c r="AF10" s="68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5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52"/>
      <c r="BH10" s="5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</row>
    <row r="11" spans="1:74" ht="15" customHeight="1" thickBot="1">
      <c r="A11" s="72"/>
      <c r="B11" s="80" t="s">
        <v>15</v>
      </c>
      <c r="C11" s="457"/>
      <c r="D11" s="459"/>
      <c r="E11" s="466" t="str">
        <f>IF(H12="","",IF(H12&gt;0.8,"Household income is over 80%. Household is not eligible for HSP grant.",""))</f>
        <v/>
      </c>
      <c r="F11" s="467"/>
      <c r="G11" s="467"/>
      <c r="H11" s="467"/>
      <c r="I11" s="78"/>
      <c r="J11" s="62"/>
      <c r="K11" s="61"/>
      <c r="L11" s="56"/>
      <c r="M11" s="267" t="s">
        <v>24</v>
      </c>
      <c r="N11" s="249">
        <v>71900</v>
      </c>
      <c r="O11" s="246">
        <v>71900</v>
      </c>
      <c r="P11" s="246">
        <v>82600</v>
      </c>
      <c r="Q11" s="246">
        <v>82600</v>
      </c>
      <c r="R11" s="246">
        <v>82600</v>
      </c>
      <c r="S11" s="246">
        <v>82600</v>
      </c>
      <c r="T11" s="246">
        <v>82600</v>
      </c>
      <c r="U11" s="246">
        <v>82600</v>
      </c>
      <c r="V11" s="246">
        <v>82600</v>
      </c>
      <c r="W11" s="246">
        <v>82600</v>
      </c>
      <c r="X11" s="246">
        <v>82600</v>
      </c>
      <c r="Y11" s="246">
        <v>82600</v>
      </c>
      <c r="Z11" s="246">
        <v>82600</v>
      </c>
      <c r="AA11" s="256">
        <v>82600</v>
      </c>
      <c r="AB11" s="67"/>
      <c r="AC11" s="79"/>
      <c r="AD11" s="71"/>
      <c r="AE11" s="70"/>
      <c r="AF11" s="68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5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52"/>
      <c r="BH11" s="5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</row>
    <row r="12" spans="1:74" ht="15" customHeight="1" thickBot="1">
      <c r="A12" s="72"/>
      <c r="B12" s="80"/>
      <c r="C12" s="80"/>
      <c r="D12" s="72"/>
      <c r="E12" s="197" t="s">
        <v>348</v>
      </c>
      <c r="F12" s="206" t="str">
        <f>IF(H9=2015,INDEX(MRB_Income_Limits_2015,MATCH(County,CountyState,0),MATCH(HouseholdSize,HHSize2015,1)),"")</f>
        <v/>
      </c>
      <c r="G12" s="198" t="s">
        <v>16</v>
      </c>
      <c r="H12" s="287" t="str">
        <f>IF(F12="","",G43/F12)</f>
        <v/>
      </c>
      <c r="I12" s="78"/>
      <c r="J12" s="62"/>
      <c r="K12" s="61"/>
      <c r="L12" s="64"/>
      <c r="M12" s="267" t="s">
        <v>25</v>
      </c>
      <c r="N12" s="249">
        <v>71900</v>
      </c>
      <c r="O12" s="246">
        <v>71900</v>
      </c>
      <c r="P12" s="246">
        <v>82600</v>
      </c>
      <c r="Q12" s="246">
        <v>82600</v>
      </c>
      <c r="R12" s="246">
        <v>82600</v>
      </c>
      <c r="S12" s="246">
        <v>82600</v>
      </c>
      <c r="T12" s="246">
        <v>82600</v>
      </c>
      <c r="U12" s="246">
        <v>82600</v>
      </c>
      <c r="V12" s="246">
        <v>82600</v>
      </c>
      <c r="W12" s="246">
        <v>82600</v>
      </c>
      <c r="X12" s="246">
        <v>82600</v>
      </c>
      <c r="Y12" s="246">
        <v>82600</v>
      </c>
      <c r="Z12" s="246">
        <v>82600</v>
      </c>
      <c r="AA12" s="256">
        <v>82600</v>
      </c>
      <c r="AB12" s="67"/>
      <c r="AC12" s="79"/>
      <c r="AD12" s="71"/>
      <c r="AE12" s="70"/>
      <c r="AF12" s="68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5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52"/>
      <c r="BH12" s="5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</row>
    <row r="13" spans="1:74" ht="16.5" thickBot="1">
      <c r="A13" s="72"/>
      <c r="B13" s="446" t="s">
        <v>485</v>
      </c>
      <c r="C13" s="446"/>
      <c r="D13" s="446"/>
      <c r="E13" s="446"/>
      <c r="F13" s="446"/>
      <c r="G13" s="446"/>
      <c r="H13" s="27"/>
      <c r="I13" s="78"/>
      <c r="J13" s="63"/>
      <c r="K13" s="61"/>
      <c r="L13" s="64"/>
      <c r="M13" s="267" t="s">
        <v>26</v>
      </c>
      <c r="N13" s="249">
        <v>76700</v>
      </c>
      <c r="O13" s="246">
        <v>76700</v>
      </c>
      <c r="P13" s="246">
        <v>88200</v>
      </c>
      <c r="Q13" s="246">
        <v>88200</v>
      </c>
      <c r="R13" s="246">
        <v>88200</v>
      </c>
      <c r="S13" s="246">
        <v>88200</v>
      </c>
      <c r="T13" s="246">
        <v>88200</v>
      </c>
      <c r="U13" s="246">
        <v>88200</v>
      </c>
      <c r="V13" s="246">
        <v>88200</v>
      </c>
      <c r="W13" s="246">
        <v>88200</v>
      </c>
      <c r="X13" s="246">
        <v>88200</v>
      </c>
      <c r="Y13" s="246">
        <v>88200</v>
      </c>
      <c r="Z13" s="246">
        <v>88200</v>
      </c>
      <c r="AA13" s="256">
        <v>88200</v>
      </c>
      <c r="AB13" s="67"/>
      <c r="AC13" s="79"/>
      <c r="AD13" s="71"/>
      <c r="AE13" s="70"/>
      <c r="AF13" s="68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5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52"/>
      <c r="BH13" s="5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</row>
    <row r="14" spans="1:74" ht="39.75" thickBot="1">
      <c r="A14" s="72"/>
      <c r="B14" s="281" t="s">
        <v>0</v>
      </c>
      <c r="C14" s="452" t="s">
        <v>1</v>
      </c>
      <c r="D14" s="453"/>
      <c r="E14" s="454" t="s">
        <v>2</v>
      </c>
      <c r="F14" s="455"/>
      <c r="G14" s="281" t="s">
        <v>328</v>
      </c>
      <c r="H14" s="72"/>
      <c r="I14" s="78"/>
      <c r="J14" s="62"/>
      <c r="K14" s="61"/>
      <c r="L14" s="64"/>
      <c r="M14" s="267" t="s">
        <v>27</v>
      </c>
      <c r="N14" s="249">
        <v>71900</v>
      </c>
      <c r="O14" s="246">
        <v>71900</v>
      </c>
      <c r="P14" s="246">
        <v>82600</v>
      </c>
      <c r="Q14" s="246">
        <v>82600</v>
      </c>
      <c r="R14" s="246">
        <v>82600</v>
      </c>
      <c r="S14" s="246">
        <v>82600</v>
      </c>
      <c r="T14" s="246">
        <v>82600</v>
      </c>
      <c r="U14" s="246">
        <v>82600</v>
      </c>
      <c r="V14" s="246">
        <v>82600</v>
      </c>
      <c r="W14" s="246">
        <v>82600</v>
      </c>
      <c r="X14" s="246">
        <v>82600</v>
      </c>
      <c r="Y14" s="246">
        <v>82600</v>
      </c>
      <c r="Z14" s="246">
        <v>82600</v>
      </c>
      <c r="AA14" s="256">
        <v>82600</v>
      </c>
      <c r="AB14" s="67"/>
      <c r="AC14" s="79"/>
      <c r="AD14" s="71"/>
      <c r="AE14" s="70"/>
      <c r="AF14" s="68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5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52"/>
      <c r="BH14" s="5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</row>
    <row r="15" spans="1:74" ht="15" customHeight="1" thickBot="1">
      <c r="A15" s="72"/>
      <c r="B15" s="81">
        <v>1</v>
      </c>
      <c r="C15" s="450"/>
      <c r="D15" s="451"/>
      <c r="E15" s="469" t="s">
        <v>329</v>
      </c>
      <c r="F15" s="470"/>
      <c r="G15" s="60"/>
      <c r="H15" s="468" t="str">
        <f>IF(G15="","","Complete income information on Household Member tabs")</f>
        <v/>
      </c>
      <c r="I15" s="78"/>
      <c r="J15" s="63"/>
      <c r="K15" s="61"/>
      <c r="L15" s="64"/>
      <c r="M15" s="267" t="s">
        <v>379</v>
      </c>
      <c r="N15" s="249">
        <v>71900</v>
      </c>
      <c r="O15" s="246">
        <v>71900</v>
      </c>
      <c r="P15" s="246">
        <v>82600</v>
      </c>
      <c r="Q15" s="246">
        <v>82600</v>
      </c>
      <c r="R15" s="246">
        <v>82600</v>
      </c>
      <c r="S15" s="246">
        <v>82600</v>
      </c>
      <c r="T15" s="246">
        <v>82600</v>
      </c>
      <c r="U15" s="246">
        <v>82600</v>
      </c>
      <c r="V15" s="246">
        <v>82600</v>
      </c>
      <c r="W15" s="246">
        <v>82600</v>
      </c>
      <c r="X15" s="246">
        <v>82600</v>
      </c>
      <c r="Y15" s="246">
        <v>82600</v>
      </c>
      <c r="Z15" s="246">
        <v>82600</v>
      </c>
      <c r="AA15" s="256">
        <v>82600</v>
      </c>
      <c r="AB15" s="67"/>
      <c r="AC15" s="79"/>
      <c r="AD15" s="71"/>
      <c r="AE15" s="70"/>
      <c r="AF15" s="68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5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52"/>
      <c r="BH15" s="5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</row>
    <row r="16" spans="1:74" ht="15" customHeight="1" thickBot="1">
      <c r="A16" s="72"/>
      <c r="B16" s="82">
        <v>2</v>
      </c>
      <c r="C16" s="450"/>
      <c r="D16" s="451"/>
      <c r="E16" s="439"/>
      <c r="F16" s="440"/>
      <c r="G16" s="60"/>
      <c r="H16" s="468"/>
      <c r="I16" s="72"/>
      <c r="J16" s="72"/>
      <c r="K16" s="72"/>
      <c r="L16" s="83"/>
      <c r="M16" s="267" t="s">
        <v>380</v>
      </c>
      <c r="N16" s="249">
        <v>71900</v>
      </c>
      <c r="O16" s="246">
        <v>71900</v>
      </c>
      <c r="P16" s="246">
        <v>82600</v>
      </c>
      <c r="Q16" s="246">
        <v>82600</v>
      </c>
      <c r="R16" s="246">
        <v>82600</v>
      </c>
      <c r="S16" s="246">
        <v>82600</v>
      </c>
      <c r="T16" s="246">
        <v>82600</v>
      </c>
      <c r="U16" s="246">
        <v>82600</v>
      </c>
      <c r="V16" s="246">
        <v>82600</v>
      </c>
      <c r="W16" s="246">
        <v>82600</v>
      </c>
      <c r="X16" s="246">
        <v>82600</v>
      </c>
      <c r="Y16" s="246">
        <v>82600</v>
      </c>
      <c r="Z16" s="246">
        <v>82600</v>
      </c>
      <c r="AA16" s="256">
        <v>82600</v>
      </c>
      <c r="AB16" s="67"/>
      <c r="AC16" s="79"/>
      <c r="AD16" s="71"/>
      <c r="AE16" s="70"/>
      <c r="AF16" s="68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5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52"/>
      <c r="BH16" s="5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</row>
    <row r="17" spans="1:74" ht="15" customHeight="1" thickBot="1">
      <c r="A17" s="72"/>
      <c r="B17" s="82">
        <v>3</v>
      </c>
      <c r="C17" s="450"/>
      <c r="D17" s="451"/>
      <c r="E17" s="439"/>
      <c r="F17" s="440"/>
      <c r="G17" s="60"/>
      <c r="H17" s="468"/>
      <c r="I17" s="72"/>
      <c r="J17" s="72"/>
      <c r="K17" s="83"/>
      <c r="L17" s="50"/>
      <c r="M17" s="267" t="s">
        <v>381</v>
      </c>
      <c r="N17" s="249">
        <v>71900</v>
      </c>
      <c r="O17" s="246">
        <v>71900</v>
      </c>
      <c r="P17" s="246">
        <v>82600</v>
      </c>
      <c r="Q17" s="246">
        <v>82600</v>
      </c>
      <c r="R17" s="246">
        <v>82600</v>
      </c>
      <c r="S17" s="246">
        <v>82600</v>
      </c>
      <c r="T17" s="246">
        <v>82600</v>
      </c>
      <c r="U17" s="246">
        <v>82600</v>
      </c>
      <c r="V17" s="246">
        <v>82600</v>
      </c>
      <c r="W17" s="246">
        <v>82600</v>
      </c>
      <c r="X17" s="246">
        <v>82600</v>
      </c>
      <c r="Y17" s="246">
        <v>82600</v>
      </c>
      <c r="Z17" s="246">
        <v>82600</v>
      </c>
      <c r="AA17" s="256">
        <v>82600</v>
      </c>
      <c r="AB17" s="67"/>
      <c r="AC17" s="79"/>
      <c r="AD17" s="71"/>
      <c r="AE17" s="70"/>
      <c r="AF17" s="68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52"/>
      <c r="BG17" s="5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52"/>
    </row>
    <row r="18" spans="1:74" ht="15" customHeight="1" thickBot="1">
      <c r="A18" s="72"/>
      <c r="B18" s="82">
        <v>4</v>
      </c>
      <c r="C18" s="450"/>
      <c r="D18" s="451"/>
      <c r="E18" s="439"/>
      <c r="F18" s="440"/>
      <c r="G18" s="60"/>
      <c r="H18" s="468"/>
      <c r="I18" s="72"/>
      <c r="J18" s="72"/>
      <c r="K18" s="83"/>
      <c r="L18" s="50"/>
      <c r="M18" s="267" t="s">
        <v>382</v>
      </c>
      <c r="N18" s="249">
        <v>71900</v>
      </c>
      <c r="O18" s="246">
        <v>71900</v>
      </c>
      <c r="P18" s="246">
        <v>82600</v>
      </c>
      <c r="Q18" s="246">
        <v>82600</v>
      </c>
      <c r="R18" s="246">
        <v>82600</v>
      </c>
      <c r="S18" s="246">
        <v>82600</v>
      </c>
      <c r="T18" s="246">
        <v>82600</v>
      </c>
      <c r="U18" s="246">
        <v>82600</v>
      </c>
      <c r="V18" s="246">
        <v>82600</v>
      </c>
      <c r="W18" s="246">
        <v>82600</v>
      </c>
      <c r="X18" s="246">
        <v>82600</v>
      </c>
      <c r="Y18" s="246">
        <v>82600</v>
      </c>
      <c r="Z18" s="246">
        <v>82600</v>
      </c>
      <c r="AA18" s="256">
        <v>82600</v>
      </c>
      <c r="AB18" s="67"/>
      <c r="AC18" s="79"/>
      <c r="AD18" s="71"/>
      <c r="AE18" s="70"/>
      <c r="AF18" s="68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52"/>
      <c r="BG18" s="5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52"/>
    </row>
    <row r="19" spans="1:74" ht="15" customHeight="1" thickBot="1">
      <c r="A19" s="72"/>
      <c r="B19" s="82">
        <v>5</v>
      </c>
      <c r="C19" s="450"/>
      <c r="D19" s="451"/>
      <c r="E19" s="439"/>
      <c r="F19" s="440"/>
      <c r="G19" s="60"/>
      <c r="H19" s="468"/>
      <c r="I19" s="72"/>
      <c r="J19" s="72"/>
      <c r="K19" s="83"/>
      <c r="L19" s="57"/>
      <c r="M19" s="267" t="s">
        <v>383</v>
      </c>
      <c r="N19" s="249">
        <v>76700</v>
      </c>
      <c r="O19" s="246">
        <v>76700</v>
      </c>
      <c r="P19" s="246">
        <v>88200</v>
      </c>
      <c r="Q19" s="246">
        <v>88200</v>
      </c>
      <c r="R19" s="246">
        <v>88200</v>
      </c>
      <c r="S19" s="246">
        <v>88200</v>
      </c>
      <c r="T19" s="246">
        <v>88200</v>
      </c>
      <c r="U19" s="246">
        <v>88200</v>
      </c>
      <c r="V19" s="246">
        <v>88200</v>
      </c>
      <c r="W19" s="246">
        <v>88200</v>
      </c>
      <c r="X19" s="246">
        <v>88200</v>
      </c>
      <c r="Y19" s="246">
        <v>88200</v>
      </c>
      <c r="Z19" s="246">
        <v>88200</v>
      </c>
      <c r="AA19" s="256">
        <v>88200</v>
      </c>
      <c r="AB19" s="67"/>
      <c r="AC19" s="79"/>
      <c r="AD19" s="71"/>
      <c r="AE19" s="70"/>
      <c r="AF19" s="68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52"/>
      <c r="BG19" s="57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52"/>
    </row>
    <row r="20" spans="1:74" ht="15" customHeight="1">
      <c r="A20" s="72"/>
      <c r="B20" s="82">
        <v>6</v>
      </c>
      <c r="C20" s="450"/>
      <c r="D20" s="451"/>
      <c r="E20" s="439"/>
      <c r="F20" s="440"/>
      <c r="G20" s="60"/>
      <c r="H20" s="468"/>
      <c r="I20" s="72"/>
      <c r="J20" s="72"/>
      <c r="K20" s="83"/>
      <c r="L20" s="50"/>
      <c r="M20" s="267" t="s">
        <v>384</v>
      </c>
      <c r="N20" s="249">
        <v>71900</v>
      </c>
      <c r="O20" s="246">
        <v>71900</v>
      </c>
      <c r="P20" s="246">
        <v>82600</v>
      </c>
      <c r="Q20" s="246">
        <v>82600</v>
      </c>
      <c r="R20" s="246">
        <v>82600</v>
      </c>
      <c r="S20" s="246">
        <v>82600</v>
      </c>
      <c r="T20" s="246">
        <v>82600</v>
      </c>
      <c r="U20" s="246">
        <v>82600</v>
      </c>
      <c r="V20" s="246">
        <v>82600</v>
      </c>
      <c r="W20" s="246">
        <v>82600</v>
      </c>
      <c r="X20" s="246">
        <v>82600</v>
      </c>
      <c r="Y20" s="246">
        <v>82600</v>
      </c>
      <c r="Z20" s="246">
        <v>82600</v>
      </c>
      <c r="AA20" s="256">
        <v>82600</v>
      </c>
      <c r="AB20" s="67"/>
      <c r="AC20" s="79"/>
      <c r="AD20" s="71"/>
      <c r="AE20" s="70"/>
      <c r="AF20" s="68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52"/>
      <c r="BG20" s="5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52"/>
    </row>
    <row r="21" spans="1:74" s="72" customFormat="1" ht="8.25" customHeight="1" thickBot="1">
      <c r="B21" s="179"/>
      <c r="C21" s="180"/>
      <c r="D21" s="180"/>
      <c r="E21" s="181"/>
      <c r="F21" s="181"/>
      <c r="G21" s="181"/>
      <c r="K21" s="83"/>
      <c r="L21" s="50"/>
      <c r="M21" s="267" t="s">
        <v>385</v>
      </c>
      <c r="N21" s="249">
        <v>76700</v>
      </c>
      <c r="O21" s="246">
        <v>76700</v>
      </c>
      <c r="P21" s="246">
        <v>88200</v>
      </c>
      <c r="Q21" s="246">
        <v>88200</v>
      </c>
      <c r="R21" s="246">
        <v>88200</v>
      </c>
      <c r="S21" s="246">
        <v>88200</v>
      </c>
      <c r="T21" s="246">
        <v>88200</v>
      </c>
      <c r="U21" s="246">
        <v>88200</v>
      </c>
      <c r="V21" s="246">
        <v>88200</v>
      </c>
      <c r="W21" s="246">
        <v>88200</v>
      </c>
      <c r="X21" s="246">
        <v>88200</v>
      </c>
      <c r="Y21" s="246">
        <v>88200</v>
      </c>
      <c r="Z21" s="246">
        <v>88200</v>
      </c>
      <c r="AA21" s="256">
        <v>88200</v>
      </c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84"/>
      <c r="BG21" s="5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84"/>
    </row>
    <row r="22" spans="1:74" ht="16.5" customHeight="1" thickBot="1">
      <c r="A22" s="72"/>
      <c r="B22" s="446" t="s">
        <v>377</v>
      </c>
      <c r="C22" s="446"/>
      <c r="D22" s="446"/>
      <c r="E22" s="446"/>
      <c r="F22" s="446"/>
      <c r="G22" s="446"/>
      <c r="H22" s="27"/>
      <c r="I22" s="72"/>
      <c r="J22" s="72"/>
      <c r="K22" s="72"/>
      <c r="L22" s="50"/>
      <c r="M22" s="251" t="s">
        <v>467</v>
      </c>
      <c r="N22" s="259">
        <v>86900</v>
      </c>
      <c r="O22" s="260">
        <v>86900</v>
      </c>
      <c r="P22" s="260">
        <v>99900</v>
      </c>
      <c r="Q22" s="260">
        <v>99900</v>
      </c>
      <c r="R22" s="260">
        <v>99900</v>
      </c>
      <c r="S22" s="260">
        <v>99900</v>
      </c>
      <c r="T22" s="260">
        <v>99900</v>
      </c>
      <c r="U22" s="260">
        <v>99900</v>
      </c>
      <c r="V22" s="260">
        <v>99900</v>
      </c>
      <c r="W22" s="260">
        <v>99900</v>
      </c>
      <c r="X22" s="260">
        <v>99900</v>
      </c>
      <c r="Y22" s="260">
        <v>99900</v>
      </c>
      <c r="Z22" s="260">
        <v>99900</v>
      </c>
      <c r="AA22" s="261">
        <v>99900</v>
      </c>
      <c r="AB22" s="67"/>
      <c r="AC22" s="79"/>
      <c r="AD22" s="71"/>
      <c r="AE22" s="70"/>
      <c r="AF22" s="68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52"/>
      <c r="BG22" s="5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52"/>
    </row>
    <row r="23" spans="1:74" ht="39.75" thickBot="1">
      <c r="A23" s="72"/>
      <c r="B23" s="281" t="s">
        <v>0</v>
      </c>
      <c r="C23" s="452" t="s">
        <v>1</v>
      </c>
      <c r="D23" s="453"/>
      <c r="E23" s="454" t="s">
        <v>2</v>
      </c>
      <c r="F23" s="455"/>
      <c r="G23" s="281" t="s">
        <v>328</v>
      </c>
      <c r="H23" s="72"/>
      <c r="I23" s="72"/>
      <c r="J23" s="72"/>
      <c r="K23" s="72"/>
      <c r="L23" s="50"/>
      <c r="M23" s="265" t="s">
        <v>468</v>
      </c>
      <c r="N23" s="259">
        <v>76700</v>
      </c>
      <c r="O23" s="260">
        <v>76700</v>
      </c>
      <c r="P23" s="260">
        <v>88200</v>
      </c>
      <c r="Q23" s="260">
        <v>88200</v>
      </c>
      <c r="R23" s="260">
        <v>88200</v>
      </c>
      <c r="S23" s="260">
        <v>88200</v>
      </c>
      <c r="T23" s="260">
        <v>88200</v>
      </c>
      <c r="U23" s="260">
        <v>88200</v>
      </c>
      <c r="V23" s="260">
        <v>88200</v>
      </c>
      <c r="W23" s="260">
        <v>88200</v>
      </c>
      <c r="X23" s="260">
        <v>88200</v>
      </c>
      <c r="Y23" s="260">
        <v>88200</v>
      </c>
      <c r="Z23" s="260">
        <v>88200</v>
      </c>
      <c r="AA23" s="261">
        <v>88200</v>
      </c>
      <c r="AB23" s="67"/>
      <c r="AC23" s="79"/>
      <c r="AD23" s="71"/>
      <c r="AE23" s="70"/>
      <c r="AF23" s="68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52"/>
      <c r="BG23" s="5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52"/>
    </row>
    <row r="24" spans="1:74" ht="15" customHeight="1" thickBot="1">
      <c r="A24" s="72"/>
      <c r="B24" s="81">
        <v>1</v>
      </c>
      <c r="C24" s="441"/>
      <c r="D24" s="442"/>
      <c r="E24" s="443"/>
      <c r="F24" s="444"/>
      <c r="G24" s="60"/>
      <c r="H24" s="449" t="str">
        <f>IF(OR(G24&gt;=18,G25&gt;=18,G26&gt;=18,G27&gt;=18,G28&gt;=18,G29&gt;=18,G30&gt;=18,G31&gt;=18),"Complete a Zero Income Certification for each household member 18 or older.","")</f>
        <v/>
      </c>
      <c r="I24" s="72"/>
      <c r="J24" s="72"/>
      <c r="K24" s="72"/>
      <c r="L24" s="50"/>
      <c r="M24" s="267" t="s">
        <v>386</v>
      </c>
      <c r="N24" s="249">
        <v>71900</v>
      </c>
      <c r="O24" s="246">
        <v>71900</v>
      </c>
      <c r="P24" s="246">
        <v>82600</v>
      </c>
      <c r="Q24" s="246">
        <v>82600</v>
      </c>
      <c r="R24" s="246">
        <v>82600</v>
      </c>
      <c r="S24" s="246">
        <v>82600</v>
      </c>
      <c r="T24" s="246">
        <v>82600</v>
      </c>
      <c r="U24" s="246">
        <v>82600</v>
      </c>
      <c r="V24" s="246">
        <v>82600</v>
      </c>
      <c r="W24" s="246">
        <v>82600</v>
      </c>
      <c r="X24" s="246">
        <v>82600</v>
      </c>
      <c r="Y24" s="246">
        <v>82600</v>
      </c>
      <c r="Z24" s="246">
        <v>82600</v>
      </c>
      <c r="AA24" s="256">
        <v>82600</v>
      </c>
      <c r="AB24" s="67"/>
      <c r="AC24" s="79"/>
      <c r="AD24" s="71"/>
      <c r="AE24" s="70"/>
      <c r="AF24" s="68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52"/>
      <c r="BG24" s="5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52"/>
    </row>
    <row r="25" spans="1:74" ht="15" customHeight="1" thickBot="1">
      <c r="A25" s="72"/>
      <c r="B25" s="82">
        <v>2</v>
      </c>
      <c r="C25" s="441"/>
      <c r="D25" s="442"/>
      <c r="E25" s="443"/>
      <c r="F25" s="444"/>
      <c r="G25" s="60"/>
      <c r="H25" s="449"/>
      <c r="I25" s="72"/>
      <c r="J25" s="72"/>
      <c r="K25" s="72"/>
      <c r="L25" s="84"/>
      <c r="M25" s="267" t="s">
        <v>387</v>
      </c>
      <c r="N25" s="249">
        <v>71900</v>
      </c>
      <c r="O25" s="246">
        <v>71900</v>
      </c>
      <c r="P25" s="246">
        <v>82600</v>
      </c>
      <c r="Q25" s="246">
        <v>82600</v>
      </c>
      <c r="R25" s="246">
        <v>82600</v>
      </c>
      <c r="S25" s="246">
        <v>82600</v>
      </c>
      <c r="T25" s="246">
        <v>82600</v>
      </c>
      <c r="U25" s="246">
        <v>82600</v>
      </c>
      <c r="V25" s="246">
        <v>82600</v>
      </c>
      <c r="W25" s="246">
        <v>82600</v>
      </c>
      <c r="X25" s="246">
        <v>82600</v>
      </c>
      <c r="Y25" s="246">
        <v>82600</v>
      </c>
      <c r="Z25" s="246">
        <v>82600</v>
      </c>
      <c r="AA25" s="256">
        <v>82600</v>
      </c>
      <c r="AB25" s="67"/>
      <c r="AC25" s="79"/>
      <c r="AD25" s="71"/>
      <c r="AE25" s="70"/>
      <c r="AF25" s="68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5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52"/>
      <c r="BH25" s="5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pans="1:74" ht="15" customHeight="1" thickBot="1">
      <c r="A26" s="72"/>
      <c r="B26" s="82">
        <v>3</v>
      </c>
      <c r="C26" s="441"/>
      <c r="D26" s="442"/>
      <c r="E26" s="443"/>
      <c r="F26" s="444"/>
      <c r="G26" s="60"/>
      <c r="H26" s="449"/>
      <c r="I26" s="72"/>
      <c r="J26" s="72"/>
      <c r="K26" s="72"/>
      <c r="L26" s="84"/>
      <c r="M26" s="267" t="s">
        <v>388</v>
      </c>
      <c r="N26" s="249">
        <v>73900</v>
      </c>
      <c r="O26" s="246">
        <v>73900</v>
      </c>
      <c r="P26" s="246">
        <v>84900</v>
      </c>
      <c r="Q26" s="246">
        <v>84900</v>
      </c>
      <c r="R26" s="246">
        <v>84900</v>
      </c>
      <c r="S26" s="246">
        <v>84900</v>
      </c>
      <c r="T26" s="246">
        <v>84900</v>
      </c>
      <c r="U26" s="246">
        <v>84900</v>
      </c>
      <c r="V26" s="246">
        <v>84900</v>
      </c>
      <c r="W26" s="246">
        <v>84900</v>
      </c>
      <c r="X26" s="246">
        <v>84900</v>
      </c>
      <c r="Y26" s="246">
        <v>84900</v>
      </c>
      <c r="Z26" s="246">
        <v>84900</v>
      </c>
      <c r="AA26" s="256">
        <v>84900</v>
      </c>
      <c r="AB26" s="67"/>
      <c r="AC26" s="79"/>
      <c r="AD26" s="71"/>
      <c r="AE26" s="70"/>
      <c r="AF26" s="68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5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52"/>
      <c r="BH26" s="5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pans="1:74" ht="15" customHeight="1" thickBot="1">
      <c r="A27" s="72"/>
      <c r="B27" s="82">
        <v>4</v>
      </c>
      <c r="C27" s="441"/>
      <c r="D27" s="442"/>
      <c r="E27" s="443"/>
      <c r="F27" s="444"/>
      <c r="G27" s="60"/>
      <c r="H27" s="449"/>
      <c r="I27" s="72"/>
      <c r="J27" s="72"/>
      <c r="K27" s="72"/>
      <c r="L27" s="50"/>
      <c r="M27" s="267" t="s">
        <v>389</v>
      </c>
      <c r="N27" s="249">
        <v>76700</v>
      </c>
      <c r="O27" s="246">
        <v>76700</v>
      </c>
      <c r="P27" s="246">
        <v>88200</v>
      </c>
      <c r="Q27" s="246">
        <v>88200</v>
      </c>
      <c r="R27" s="246">
        <v>88200</v>
      </c>
      <c r="S27" s="246">
        <v>88200</v>
      </c>
      <c r="T27" s="246">
        <v>88200</v>
      </c>
      <c r="U27" s="246">
        <v>88200</v>
      </c>
      <c r="V27" s="246">
        <v>88200</v>
      </c>
      <c r="W27" s="246">
        <v>88200</v>
      </c>
      <c r="X27" s="246">
        <v>88200</v>
      </c>
      <c r="Y27" s="246">
        <v>88200</v>
      </c>
      <c r="Z27" s="246">
        <v>88200</v>
      </c>
      <c r="AA27" s="256">
        <v>88200</v>
      </c>
      <c r="AB27" s="67"/>
      <c r="AC27" s="79"/>
      <c r="AD27" s="71"/>
      <c r="AE27" s="70"/>
      <c r="AF27" s="68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52"/>
      <c r="BG27" s="5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52"/>
    </row>
    <row r="28" spans="1:74" ht="15" customHeight="1" thickBot="1">
      <c r="A28" s="72"/>
      <c r="B28" s="82">
        <v>5</v>
      </c>
      <c r="C28" s="441"/>
      <c r="D28" s="442"/>
      <c r="E28" s="443"/>
      <c r="F28" s="444"/>
      <c r="G28" s="60"/>
      <c r="H28" s="449"/>
      <c r="I28" s="72"/>
      <c r="J28" s="72"/>
      <c r="K28" s="72"/>
      <c r="L28" s="50"/>
      <c r="M28" s="267" t="s">
        <v>390</v>
      </c>
      <c r="N28" s="249">
        <v>76000</v>
      </c>
      <c r="O28" s="246">
        <v>76000</v>
      </c>
      <c r="P28" s="246">
        <v>87400</v>
      </c>
      <c r="Q28" s="246">
        <v>87400</v>
      </c>
      <c r="R28" s="246">
        <v>87400</v>
      </c>
      <c r="S28" s="246">
        <v>87400</v>
      </c>
      <c r="T28" s="246">
        <v>87400</v>
      </c>
      <c r="U28" s="246">
        <v>87400</v>
      </c>
      <c r="V28" s="246">
        <v>87400</v>
      </c>
      <c r="W28" s="246">
        <v>87400</v>
      </c>
      <c r="X28" s="246">
        <v>87400</v>
      </c>
      <c r="Y28" s="246">
        <v>87400</v>
      </c>
      <c r="Z28" s="246">
        <v>87400</v>
      </c>
      <c r="AA28" s="256">
        <v>87400</v>
      </c>
      <c r="AB28" s="67"/>
      <c r="AC28" s="79"/>
      <c r="AD28" s="71"/>
      <c r="AE28" s="70"/>
      <c r="AF28" s="68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52"/>
      <c r="BG28" s="5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52"/>
    </row>
    <row r="29" spans="1:74" ht="15" customHeight="1" thickBot="1">
      <c r="A29" s="72"/>
      <c r="B29" s="82">
        <v>6</v>
      </c>
      <c r="C29" s="441"/>
      <c r="D29" s="442"/>
      <c r="E29" s="443"/>
      <c r="F29" s="444"/>
      <c r="G29" s="60"/>
      <c r="H29" s="449"/>
      <c r="I29" s="72"/>
      <c r="J29" s="72"/>
      <c r="K29" s="72"/>
      <c r="L29" s="50"/>
      <c r="M29" s="267" t="s">
        <v>391</v>
      </c>
      <c r="N29" s="249">
        <v>72000</v>
      </c>
      <c r="O29" s="246">
        <v>72000</v>
      </c>
      <c r="P29" s="246">
        <v>82800</v>
      </c>
      <c r="Q29" s="246">
        <v>82800</v>
      </c>
      <c r="R29" s="246">
        <v>82800</v>
      </c>
      <c r="S29" s="246">
        <v>82800</v>
      </c>
      <c r="T29" s="246">
        <v>82800</v>
      </c>
      <c r="U29" s="246">
        <v>82800</v>
      </c>
      <c r="V29" s="246">
        <v>82800</v>
      </c>
      <c r="W29" s="246">
        <v>82800</v>
      </c>
      <c r="X29" s="246">
        <v>82800</v>
      </c>
      <c r="Y29" s="246">
        <v>82800</v>
      </c>
      <c r="Z29" s="246">
        <v>82800</v>
      </c>
      <c r="AA29" s="256">
        <v>82800</v>
      </c>
      <c r="AB29" s="67"/>
      <c r="AC29" s="79"/>
      <c r="AD29" s="71"/>
      <c r="AE29" s="70"/>
      <c r="AF29" s="68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52"/>
      <c r="BG29" s="5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52"/>
    </row>
    <row r="30" spans="1:74" ht="15" customHeight="1" thickBot="1">
      <c r="A30" s="72"/>
      <c r="B30" s="82">
        <v>7</v>
      </c>
      <c r="C30" s="441"/>
      <c r="D30" s="442"/>
      <c r="E30" s="443"/>
      <c r="F30" s="444"/>
      <c r="G30" s="60"/>
      <c r="H30" s="449"/>
      <c r="I30" s="72"/>
      <c r="J30" s="72"/>
      <c r="K30" s="72"/>
      <c r="L30" s="50"/>
      <c r="M30" s="267" t="s">
        <v>392</v>
      </c>
      <c r="N30" s="249">
        <v>91700</v>
      </c>
      <c r="O30" s="246">
        <v>91700</v>
      </c>
      <c r="P30" s="246">
        <v>105400</v>
      </c>
      <c r="Q30" s="246">
        <v>105400</v>
      </c>
      <c r="R30" s="246">
        <v>105400</v>
      </c>
      <c r="S30" s="246">
        <v>105400</v>
      </c>
      <c r="T30" s="246">
        <v>105400</v>
      </c>
      <c r="U30" s="246">
        <v>105400</v>
      </c>
      <c r="V30" s="246">
        <v>105400</v>
      </c>
      <c r="W30" s="246">
        <v>105400</v>
      </c>
      <c r="X30" s="246">
        <v>105400</v>
      </c>
      <c r="Y30" s="246">
        <v>105400</v>
      </c>
      <c r="Z30" s="246">
        <v>105400</v>
      </c>
      <c r="AA30" s="256">
        <v>105400</v>
      </c>
      <c r="AB30" s="67"/>
      <c r="AC30" s="79"/>
      <c r="AD30" s="71"/>
      <c r="AE30" s="70"/>
      <c r="AF30" s="68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52"/>
      <c r="BG30" s="5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52"/>
    </row>
    <row r="31" spans="1:74" ht="15" customHeight="1" thickBot="1">
      <c r="A31" s="72"/>
      <c r="B31" s="82">
        <v>8</v>
      </c>
      <c r="C31" s="441"/>
      <c r="D31" s="442"/>
      <c r="E31" s="443"/>
      <c r="F31" s="444"/>
      <c r="G31" s="60"/>
      <c r="H31" s="449"/>
      <c r="I31" s="72"/>
      <c r="J31" s="72"/>
      <c r="K31" s="72"/>
      <c r="L31" s="50"/>
      <c r="M31" s="267" t="s">
        <v>393</v>
      </c>
      <c r="N31" s="249">
        <v>71900</v>
      </c>
      <c r="O31" s="246">
        <v>71900</v>
      </c>
      <c r="P31" s="246">
        <v>82600</v>
      </c>
      <c r="Q31" s="246">
        <v>82600</v>
      </c>
      <c r="R31" s="246">
        <v>82600</v>
      </c>
      <c r="S31" s="246">
        <v>82600</v>
      </c>
      <c r="T31" s="246">
        <v>82600</v>
      </c>
      <c r="U31" s="246">
        <v>82600</v>
      </c>
      <c r="V31" s="246">
        <v>82600</v>
      </c>
      <c r="W31" s="246">
        <v>82600</v>
      </c>
      <c r="X31" s="246">
        <v>82600</v>
      </c>
      <c r="Y31" s="246">
        <v>82600</v>
      </c>
      <c r="Z31" s="246">
        <v>82600</v>
      </c>
      <c r="AA31" s="256">
        <v>82600</v>
      </c>
      <c r="AB31" s="67"/>
      <c r="AC31" s="79"/>
      <c r="AD31" s="71"/>
      <c r="AE31" s="70"/>
      <c r="AF31" s="68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52"/>
      <c r="BG31" s="5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52"/>
    </row>
    <row r="32" spans="1:74" ht="8.25" customHeight="1" thickBot="1">
      <c r="A32" s="72"/>
      <c r="B32" s="41"/>
      <c r="C32" s="41"/>
      <c r="D32" s="41"/>
      <c r="E32" s="94"/>
      <c r="F32" s="448" t="str">
        <f>IF(E33=HouseholdSize,"","Ensure number of household members listed matches Total Household Size.")</f>
        <v/>
      </c>
      <c r="G32" s="448"/>
      <c r="H32" s="448"/>
      <c r="I32" s="72"/>
      <c r="J32" s="72"/>
      <c r="K32" s="72"/>
      <c r="L32" s="50"/>
      <c r="M32" s="267" t="s">
        <v>394</v>
      </c>
      <c r="N32" s="249">
        <v>71900</v>
      </c>
      <c r="O32" s="246">
        <v>71900</v>
      </c>
      <c r="P32" s="246">
        <v>82600</v>
      </c>
      <c r="Q32" s="246">
        <v>82600</v>
      </c>
      <c r="R32" s="246">
        <v>82600</v>
      </c>
      <c r="S32" s="246">
        <v>82600</v>
      </c>
      <c r="T32" s="246">
        <v>82600</v>
      </c>
      <c r="U32" s="246">
        <v>82600</v>
      </c>
      <c r="V32" s="246">
        <v>82600</v>
      </c>
      <c r="W32" s="246">
        <v>82600</v>
      </c>
      <c r="X32" s="246">
        <v>82600</v>
      </c>
      <c r="Y32" s="246">
        <v>82600</v>
      </c>
      <c r="Z32" s="246">
        <v>82600</v>
      </c>
      <c r="AA32" s="256">
        <v>82600</v>
      </c>
      <c r="AB32" s="67"/>
      <c r="AC32" s="79"/>
      <c r="AD32" s="71"/>
      <c r="AE32" s="70"/>
      <c r="AF32" s="68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52"/>
      <c r="BG32" s="5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52"/>
    </row>
    <row r="33" spans="1:74" s="72" customFormat="1" ht="15" customHeight="1" thickBot="1">
      <c r="B33" s="447" t="s">
        <v>495</v>
      </c>
      <c r="C33" s="447"/>
      <c r="D33" s="447"/>
      <c r="E33" s="94">
        <f>COUNTA(C15:D20)+COUNTA(C24:D31)</f>
        <v>0</v>
      </c>
      <c r="F33" s="448"/>
      <c r="G33" s="448"/>
      <c r="H33" s="448"/>
      <c r="L33" s="50"/>
      <c r="M33" s="267"/>
      <c r="N33" s="249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56"/>
      <c r="AB33" s="244"/>
      <c r="AC33" s="79"/>
      <c r="AD33" s="249"/>
      <c r="AE33" s="248"/>
      <c r="AF33" s="246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45"/>
      <c r="BG33" s="5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45"/>
    </row>
    <row r="34" spans="1:74" s="72" customFormat="1" ht="8.25" customHeight="1" thickBot="1">
      <c r="B34" s="41"/>
      <c r="C34" s="41"/>
      <c r="D34" s="41"/>
      <c r="E34" s="94"/>
      <c r="F34" s="448"/>
      <c r="G34" s="448"/>
      <c r="H34" s="448"/>
      <c r="L34" s="50"/>
      <c r="M34" s="267"/>
      <c r="N34" s="249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56"/>
      <c r="AB34" s="244"/>
      <c r="AC34" s="79"/>
      <c r="AD34" s="249"/>
      <c r="AE34" s="248"/>
      <c r="AF34" s="246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45"/>
      <c r="BG34" s="5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45"/>
    </row>
    <row r="35" spans="1:74" ht="16.5" customHeight="1" thickBot="1">
      <c r="A35" s="72"/>
      <c r="B35" s="446" t="s">
        <v>376</v>
      </c>
      <c r="C35" s="446"/>
      <c r="D35" s="446"/>
      <c r="E35" s="446"/>
      <c r="F35" s="446"/>
      <c r="G35" s="446"/>
      <c r="H35" s="72"/>
      <c r="I35" s="72"/>
      <c r="J35" s="72"/>
      <c r="K35" s="72"/>
      <c r="L35" s="50"/>
      <c r="M35" s="267" t="s">
        <v>395</v>
      </c>
      <c r="N35" s="249">
        <v>76700</v>
      </c>
      <c r="O35" s="246">
        <v>76700</v>
      </c>
      <c r="P35" s="246">
        <v>88200</v>
      </c>
      <c r="Q35" s="246">
        <v>88200</v>
      </c>
      <c r="R35" s="246">
        <v>88200</v>
      </c>
      <c r="S35" s="246">
        <v>88200</v>
      </c>
      <c r="T35" s="246">
        <v>88200</v>
      </c>
      <c r="U35" s="246">
        <v>88200</v>
      </c>
      <c r="V35" s="246">
        <v>88200</v>
      </c>
      <c r="W35" s="246">
        <v>88200</v>
      </c>
      <c r="X35" s="246">
        <v>88200</v>
      </c>
      <c r="Y35" s="246">
        <v>88200</v>
      </c>
      <c r="Z35" s="246">
        <v>88200</v>
      </c>
      <c r="AA35" s="256">
        <v>88200</v>
      </c>
      <c r="AB35" s="67"/>
      <c r="AC35" s="85"/>
      <c r="AD35" s="71"/>
      <c r="AE35" s="70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52"/>
      <c r="BG35" s="5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52"/>
    </row>
    <row r="36" spans="1:74" ht="45.75" customHeight="1" thickBot="1">
      <c r="A36" s="72"/>
      <c r="B36" s="72"/>
      <c r="C36" s="282" t="s">
        <v>0</v>
      </c>
      <c r="D36" s="283" t="s">
        <v>425</v>
      </c>
      <c r="E36" s="284" t="s">
        <v>330</v>
      </c>
      <c r="F36" s="285" t="s">
        <v>504</v>
      </c>
      <c r="G36" s="285" t="s">
        <v>405</v>
      </c>
      <c r="H36" s="72"/>
      <c r="I36" s="72"/>
      <c r="J36" s="72"/>
      <c r="K36" s="72"/>
      <c r="L36" s="50"/>
      <c r="M36" s="267" t="s">
        <v>28</v>
      </c>
      <c r="N36" s="249">
        <v>71900</v>
      </c>
      <c r="O36" s="246">
        <v>71900</v>
      </c>
      <c r="P36" s="246">
        <v>82600</v>
      </c>
      <c r="Q36" s="246">
        <v>82600</v>
      </c>
      <c r="R36" s="246">
        <v>82600</v>
      </c>
      <c r="S36" s="246">
        <v>82600</v>
      </c>
      <c r="T36" s="246">
        <v>82600</v>
      </c>
      <c r="U36" s="246">
        <v>82600</v>
      </c>
      <c r="V36" s="246">
        <v>82600</v>
      </c>
      <c r="W36" s="246">
        <v>82600</v>
      </c>
      <c r="X36" s="246">
        <v>82600</v>
      </c>
      <c r="Y36" s="246">
        <v>82600</v>
      </c>
      <c r="Z36" s="246">
        <v>82600</v>
      </c>
      <c r="AA36" s="256">
        <v>82600</v>
      </c>
      <c r="AB36" s="67"/>
      <c r="AC36" s="79"/>
      <c r="AD36" s="71"/>
      <c r="AE36" s="70"/>
      <c r="AF36" s="68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52"/>
      <c r="BG36" s="5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52"/>
    </row>
    <row r="37" spans="1:74" ht="15" customHeight="1" thickBot="1">
      <c r="A37" s="72"/>
      <c r="B37" s="72"/>
      <c r="C37" s="81">
        <v>1</v>
      </c>
      <c r="D37" s="97">
        <f>'Household Member #1-Income'!E61</f>
        <v>0</v>
      </c>
      <c r="E37" s="97">
        <f>'Household Member #1-Income'!B94</f>
        <v>0</v>
      </c>
      <c r="F37" s="97">
        <f>IFERROR('Household Member #1-Income'!E108,0)</f>
        <v>0</v>
      </c>
      <c r="G37" s="103">
        <f>SUM(D37:F37)</f>
        <v>0</v>
      </c>
      <c r="H37" s="72"/>
      <c r="I37" s="72"/>
      <c r="J37" s="72"/>
      <c r="K37" s="72"/>
      <c r="L37" s="50"/>
      <c r="M37" s="268" t="s">
        <v>396</v>
      </c>
      <c r="N37" s="249">
        <v>71900</v>
      </c>
      <c r="O37" s="246">
        <v>71900</v>
      </c>
      <c r="P37" s="246">
        <v>82600</v>
      </c>
      <c r="Q37" s="246">
        <v>82600</v>
      </c>
      <c r="R37" s="246">
        <v>82600</v>
      </c>
      <c r="S37" s="246">
        <v>82600</v>
      </c>
      <c r="T37" s="246">
        <v>82600</v>
      </c>
      <c r="U37" s="246">
        <v>82600</v>
      </c>
      <c r="V37" s="246">
        <v>82600</v>
      </c>
      <c r="W37" s="246">
        <v>82600</v>
      </c>
      <c r="X37" s="246">
        <v>82600</v>
      </c>
      <c r="Y37" s="246">
        <v>82600</v>
      </c>
      <c r="Z37" s="246">
        <v>82600</v>
      </c>
      <c r="AA37" s="256">
        <v>82600</v>
      </c>
      <c r="AB37" s="67"/>
      <c r="AC37" s="79"/>
      <c r="AD37" s="71"/>
      <c r="AE37" s="70"/>
      <c r="AF37" s="68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52"/>
      <c r="BG37" s="5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52"/>
    </row>
    <row r="38" spans="1:74" ht="15" customHeight="1" thickBot="1">
      <c r="A38" s="72"/>
      <c r="B38" s="72"/>
      <c r="C38" s="82">
        <v>2</v>
      </c>
      <c r="D38" s="97">
        <f>'Household Member #2-Income'!E61</f>
        <v>0</v>
      </c>
      <c r="E38" s="97">
        <f>'Household Member #2-Income'!B94</f>
        <v>0</v>
      </c>
      <c r="F38" s="97">
        <f>IFERROR('Household Member #2-Income'!E108,0)</f>
        <v>0</v>
      </c>
      <c r="G38" s="103">
        <f t="shared" ref="G38:G42" si="0">SUM(D38:F38)</f>
        <v>0</v>
      </c>
      <c r="H38" s="72"/>
      <c r="I38" s="72"/>
      <c r="J38" s="72"/>
      <c r="K38" s="72"/>
      <c r="L38" s="50"/>
      <c r="M38" s="267" t="s">
        <v>29</v>
      </c>
      <c r="N38" s="249">
        <v>71900</v>
      </c>
      <c r="O38" s="246">
        <v>71900</v>
      </c>
      <c r="P38" s="246">
        <v>82600</v>
      </c>
      <c r="Q38" s="246">
        <v>82600</v>
      </c>
      <c r="R38" s="246">
        <v>82600</v>
      </c>
      <c r="S38" s="246">
        <v>82600</v>
      </c>
      <c r="T38" s="246">
        <v>82600</v>
      </c>
      <c r="U38" s="246">
        <v>82600</v>
      </c>
      <c r="V38" s="246">
        <v>82600</v>
      </c>
      <c r="W38" s="246">
        <v>82600</v>
      </c>
      <c r="X38" s="246">
        <v>82600</v>
      </c>
      <c r="Y38" s="246">
        <v>82600</v>
      </c>
      <c r="Z38" s="246">
        <v>82600</v>
      </c>
      <c r="AA38" s="256">
        <v>82600</v>
      </c>
      <c r="AB38" s="67"/>
      <c r="AC38" s="85"/>
      <c r="AD38" s="71"/>
      <c r="AE38" s="70"/>
      <c r="AF38" s="68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52"/>
      <c r="BG38" s="5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52"/>
    </row>
    <row r="39" spans="1:74" ht="15" customHeight="1" thickBot="1">
      <c r="A39" s="72"/>
      <c r="B39" s="72"/>
      <c r="C39" s="82">
        <v>3</v>
      </c>
      <c r="D39" s="97">
        <f>'Household Member #3-Income'!E61</f>
        <v>0</v>
      </c>
      <c r="E39" s="97">
        <f>'Household Member #3-Income'!B94</f>
        <v>0</v>
      </c>
      <c r="F39" s="97">
        <f>IFERROR('Household Member #3-Income'!E108,0)</f>
        <v>0</v>
      </c>
      <c r="G39" s="103">
        <f t="shared" si="0"/>
        <v>0</v>
      </c>
      <c r="H39" s="72"/>
      <c r="I39" s="72"/>
      <c r="J39" s="72"/>
      <c r="K39" s="72"/>
      <c r="L39" s="84"/>
      <c r="M39" s="267" t="s">
        <v>30</v>
      </c>
      <c r="N39" s="249">
        <v>72900</v>
      </c>
      <c r="O39" s="246">
        <v>72900</v>
      </c>
      <c r="P39" s="246">
        <v>83800</v>
      </c>
      <c r="Q39" s="246">
        <v>83800</v>
      </c>
      <c r="R39" s="246">
        <v>83800</v>
      </c>
      <c r="S39" s="246">
        <v>83800</v>
      </c>
      <c r="T39" s="246">
        <v>83800</v>
      </c>
      <c r="U39" s="246">
        <v>83800</v>
      </c>
      <c r="V39" s="246">
        <v>83800</v>
      </c>
      <c r="W39" s="246">
        <v>83800</v>
      </c>
      <c r="X39" s="246">
        <v>83800</v>
      </c>
      <c r="Y39" s="246">
        <v>83800</v>
      </c>
      <c r="Z39" s="246">
        <v>83800</v>
      </c>
      <c r="AA39" s="256">
        <v>83800</v>
      </c>
      <c r="AB39" s="67"/>
      <c r="AC39" s="85"/>
      <c r="AD39" s="71"/>
      <c r="AE39" s="70"/>
      <c r="AF39" s="68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5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52"/>
      <c r="BH39" s="5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</row>
    <row r="40" spans="1:74" ht="15" customHeight="1" thickBot="1">
      <c r="A40" s="72"/>
      <c r="B40" s="72"/>
      <c r="C40" s="82">
        <v>4</v>
      </c>
      <c r="D40" s="97">
        <f>'Household Member #4-Income'!E61</f>
        <v>0</v>
      </c>
      <c r="E40" s="97">
        <f>'Household Member #4-Income'!B94</f>
        <v>0</v>
      </c>
      <c r="F40" s="97">
        <f>IFERROR('Household Member #4-Income'!E108,0)</f>
        <v>0</v>
      </c>
      <c r="G40" s="103">
        <f t="shared" si="0"/>
        <v>0</v>
      </c>
      <c r="H40" s="72"/>
      <c r="I40" s="72"/>
      <c r="J40" s="72"/>
      <c r="K40" s="72"/>
      <c r="L40" s="84"/>
      <c r="M40" s="268" t="s">
        <v>31</v>
      </c>
      <c r="N40" s="249">
        <v>73500</v>
      </c>
      <c r="O40" s="246">
        <v>73500</v>
      </c>
      <c r="P40" s="246">
        <v>84500</v>
      </c>
      <c r="Q40" s="246">
        <v>84500</v>
      </c>
      <c r="R40" s="246">
        <v>84500</v>
      </c>
      <c r="S40" s="246">
        <v>84500</v>
      </c>
      <c r="T40" s="246">
        <v>84500</v>
      </c>
      <c r="U40" s="246">
        <v>84500</v>
      </c>
      <c r="V40" s="246">
        <v>84500</v>
      </c>
      <c r="W40" s="246">
        <v>84500</v>
      </c>
      <c r="X40" s="246">
        <v>84500</v>
      </c>
      <c r="Y40" s="246">
        <v>84500</v>
      </c>
      <c r="Z40" s="246">
        <v>84500</v>
      </c>
      <c r="AA40" s="256">
        <v>84500</v>
      </c>
      <c r="AB40" s="67"/>
      <c r="AC40" s="85"/>
      <c r="AD40" s="71"/>
      <c r="AE40" s="70"/>
      <c r="AF40" s="68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5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52"/>
      <c r="BH40" s="5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</row>
    <row r="41" spans="1:74" ht="15" customHeight="1" thickBot="1">
      <c r="A41" s="72"/>
      <c r="B41" s="72"/>
      <c r="C41" s="82">
        <v>5</v>
      </c>
      <c r="D41" s="97">
        <f>'Household Member #5-Income'!E61</f>
        <v>0</v>
      </c>
      <c r="E41" s="97">
        <f>'Household Member #5-Income'!B94</f>
        <v>0</v>
      </c>
      <c r="F41" s="97">
        <f>IFERROR('Household Member #5-Income'!E108,0)</f>
        <v>0</v>
      </c>
      <c r="G41" s="103">
        <f t="shared" si="0"/>
        <v>0</v>
      </c>
      <c r="H41" s="72"/>
      <c r="I41" s="72"/>
      <c r="J41" s="72"/>
      <c r="K41" s="72"/>
      <c r="L41" s="84"/>
      <c r="M41" s="268" t="s">
        <v>397</v>
      </c>
      <c r="N41" s="249">
        <v>71900</v>
      </c>
      <c r="O41" s="246">
        <v>71900</v>
      </c>
      <c r="P41" s="246">
        <v>82600</v>
      </c>
      <c r="Q41" s="246">
        <v>82600</v>
      </c>
      <c r="R41" s="246">
        <v>82600</v>
      </c>
      <c r="S41" s="246">
        <v>82600</v>
      </c>
      <c r="T41" s="246">
        <v>82600</v>
      </c>
      <c r="U41" s="246">
        <v>82600</v>
      </c>
      <c r="V41" s="246">
        <v>82600</v>
      </c>
      <c r="W41" s="246">
        <v>82600</v>
      </c>
      <c r="X41" s="246">
        <v>82600</v>
      </c>
      <c r="Y41" s="246">
        <v>82600</v>
      </c>
      <c r="Z41" s="246">
        <v>82600</v>
      </c>
      <c r="AA41" s="256">
        <v>82600</v>
      </c>
      <c r="AB41" s="67"/>
      <c r="AC41" s="85"/>
      <c r="AD41" s="71"/>
      <c r="AE41" s="70"/>
      <c r="AF41" s="68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5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52"/>
      <c r="BH41" s="5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</row>
    <row r="42" spans="1:74" ht="15" customHeight="1" thickBot="1">
      <c r="A42" s="72"/>
      <c r="B42" s="72"/>
      <c r="C42" s="82">
        <v>6</v>
      </c>
      <c r="D42" s="97">
        <f>'Household Member #6-Income'!E61</f>
        <v>0</v>
      </c>
      <c r="E42" s="97">
        <f>'Household Member #6-Income'!B94</f>
        <v>0</v>
      </c>
      <c r="F42" s="97">
        <f>IFERROR('Household Member #6-Income'!E108,0)</f>
        <v>0</v>
      </c>
      <c r="G42" s="103">
        <f t="shared" si="0"/>
        <v>0</v>
      </c>
      <c r="H42" s="72"/>
      <c r="I42" s="72"/>
      <c r="J42" s="72"/>
      <c r="K42" s="72"/>
      <c r="L42" s="84"/>
      <c r="M42" s="268" t="s">
        <v>398</v>
      </c>
      <c r="N42" s="249">
        <v>71900</v>
      </c>
      <c r="O42" s="246">
        <v>71900</v>
      </c>
      <c r="P42" s="246">
        <v>82600</v>
      </c>
      <c r="Q42" s="246">
        <v>82600</v>
      </c>
      <c r="R42" s="246">
        <v>82600</v>
      </c>
      <c r="S42" s="246">
        <v>82600</v>
      </c>
      <c r="T42" s="246">
        <v>82600</v>
      </c>
      <c r="U42" s="246">
        <v>82600</v>
      </c>
      <c r="V42" s="246">
        <v>82600</v>
      </c>
      <c r="W42" s="246">
        <v>82600</v>
      </c>
      <c r="X42" s="246">
        <v>82600</v>
      </c>
      <c r="Y42" s="246">
        <v>82600</v>
      </c>
      <c r="Z42" s="246">
        <v>82600</v>
      </c>
      <c r="AA42" s="256">
        <v>82600</v>
      </c>
      <c r="AB42" s="67"/>
      <c r="AC42" s="85"/>
      <c r="AD42" s="71"/>
      <c r="AE42" s="70"/>
      <c r="AF42" s="68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5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52"/>
      <c r="BH42" s="5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</row>
    <row r="43" spans="1:74" ht="15" customHeight="1" thickBot="1">
      <c r="A43" s="72"/>
      <c r="B43" s="72"/>
      <c r="C43" s="40"/>
      <c r="D43" s="72"/>
      <c r="E43" s="445" t="s">
        <v>344</v>
      </c>
      <c r="F43" s="445"/>
      <c r="G43" s="286">
        <f>SUM(G37:G42)</f>
        <v>0</v>
      </c>
      <c r="H43" s="72"/>
      <c r="I43" s="72"/>
      <c r="J43" s="72"/>
      <c r="K43" s="72"/>
      <c r="L43" s="84"/>
      <c r="M43" s="268" t="s">
        <v>399</v>
      </c>
      <c r="N43" s="249">
        <v>71900</v>
      </c>
      <c r="O43" s="246">
        <v>71900</v>
      </c>
      <c r="P43" s="246">
        <v>82600</v>
      </c>
      <c r="Q43" s="246">
        <v>82600</v>
      </c>
      <c r="R43" s="246">
        <v>82600</v>
      </c>
      <c r="S43" s="246">
        <v>82600</v>
      </c>
      <c r="T43" s="246">
        <v>82600</v>
      </c>
      <c r="U43" s="246">
        <v>82600</v>
      </c>
      <c r="V43" s="246">
        <v>82600</v>
      </c>
      <c r="W43" s="246">
        <v>82600</v>
      </c>
      <c r="X43" s="246">
        <v>82600</v>
      </c>
      <c r="Y43" s="246">
        <v>82600</v>
      </c>
      <c r="Z43" s="246">
        <v>82600</v>
      </c>
      <c r="AA43" s="256">
        <v>82600</v>
      </c>
      <c r="AB43" s="67"/>
      <c r="AC43" s="79"/>
      <c r="AD43" s="71"/>
      <c r="AE43" s="70"/>
      <c r="AF43" s="68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5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52"/>
      <c r="BH43" s="5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</row>
    <row r="44" spans="1:74" ht="5.25" customHeight="1" thickBot="1">
      <c r="A44" s="72"/>
      <c r="B44" s="72"/>
      <c r="C44" s="40"/>
      <c r="D44" s="51"/>
      <c r="E44" s="51"/>
      <c r="F44" s="84"/>
      <c r="G44" s="72"/>
      <c r="H44" s="72"/>
      <c r="I44" s="72"/>
      <c r="J44" s="72"/>
      <c r="K44" s="72"/>
      <c r="L44" s="84"/>
      <c r="M44" s="268" t="s">
        <v>32</v>
      </c>
      <c r="N44" s="249">
        <v>71900</v>
      </c>
      <c r="O44" s="246">
        <v>71900</v>
      </c>
      <c r="P44" s="246">
        <v>82600</v>
      </c>
      <c r="Q44" s="246">
        <v>82600</v>
      </c>
      <c r="R44" s="246">
        <v>82600</v>
      </c>
      <c r="S44" s="246">
        <v>82600</v>
      </c>
      <c r="T44" s="246">
        <v>82600</v>
      </c>
      <c r="U44" s="246">
        <v>82600</v>
      </c>
      <c r="V44" s="246">
        <v>82600</v>
      </c>
      <c r="W44" s="246">
        <v>82600</v>
      </c>
      <c r="X44" s="246">
        <v>82600</v>
      </c>
      <c r="Y44" s="246">
        <v>82600</v>
      </c>
      <c r="Z44" s="246">
        <v>82600</v>
      </c>
      <c r="AA44" s="256">
        <v>82600</v>
      </c>
      <c r="AB44" s="67"/>
      <c r="AC44" s="79"/>
      <c r="AD44" s="71"/>
      <c r="AE44" s="70"/>
      <c r="AF44" s="68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5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52"/>
      <c r="BH44" s="5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</row>
    <row r="45" spans="1:74" ht="15.75" customHeight="1" thickBo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84"/>
      <c r="M45" s="265" t="s">
        <v>469</v>
      </c>
      <c r="N45" s="249">
        <v>71900</v>
      </c>
      <c r="O45" s="246">
        <v>71900</v>
      </c>
      <c r="P45" s="246">
        <v>82600</v>
      </c>
      <c r="Q45" s="246">
        <v>82600</v>
      </c>
      <c r="R45" s="246">
        <v>82600</v>
      </c>
      <c r="S45" s="246">
        <v>82600</v>
      </c>
      <c r="T45" s="246">
        <v>82600</v>
      </c>
      <c r="U45" s="246">
        <v>82600</v>
      </c>
      <c r="V45" s="246">
        <v>82600</v>
      </c>
      <c r="W45" s="246">
        <v>82600</v>
      </c>
      <c r="X45" s="246">
        <v>82600</v>
      </c>
      <c r="Y45" s="246">
        <v>82600</v>
      </c>
      <c r="Z45" s="246">
        <v>82600</v>
      </c>
      <c r="AA45" s="256">
        <v>82600</v>
      </c>
      <c r="AB45" s="67"/>
      <c r="AC45" s="79"/>
      <c r="AD45" s="71"/>
      <c r="AE45" s="70"/>
      <c r="AF45" s="68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5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52"/>
      <c r="BH45" s="5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</row>
    <row r="46" spans="1:74" ht="16.5" thickBo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84"/>
      <c r="M46" s="265" t="s">
        <v>470</v>
      </c>
      <c r="N46" s="249">
        <v>71900</v>
      </c>
      <c r="O46" s="246">
        <v>71900</v>
      </c>
      <c r="P46" s="246">
        <v>82600</v>
      </c>
      <c r="Q46" s="246">
        <v>82600</v>
      </c>
      <c r="R46" s="246">
        <v>82600</v>
      </c>
      <c r="S46" s="246">
        <v>82600</v>
      </c>
      <c r="T46" s="246">
        <v>82600</v>
      </c>
      <c r="U46" s="246">
        <v>82600</v>
      </c>
      <c r="V46" s="246">
        <v>82600</v>
      </c>
      <c r="W46" s="246">
        <v>82600</v>
      </c>
      <c r="X46" s="246">
        <v>82600</v>
      </c>
      <c r="Y46" s="246">
        <v>82600</v>
      </c>
      <c r="Z46" s="246">
        <v>82600</v>
      </c>
      <c r="AA46" s="256">
        <v>82600</v>
      </c>
      <c r="AB46" s="67"/>
      <c r="AC46" s="79"/>
      <c r="AD46" s="71"/>
      <c r="AE46" s="70"/>
      <c r="AF46" s="68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5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52"/>
      <c r="BH46" s="5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</row>
    <row r="47" spans="1:74" ht="16.5" thickBo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84"/>
      <c r="M47" s="265" t="s">
        <v>471</v>
      </c>
      <c r="N47" s="249">
        <v>71900</v>
      </c>
      <c r="O47" s="246">
        <v>71900</v>
      </c>
      <c r="P47" s="246">
        <v>82600</v>
      </c>
      <c r="Q47" s="246">
        <v>82600</v>
      </c>
      <c r="R47" s="246">
        <v>82600</v>
      </c>
      <c r="S47" s="246">
        <v>82600</v>
      </c>
      <c r="T47" s="246">
        <v>82600</v>
      </c>
      <c r="U47" s="246">
        <v>82600</v>
      </c>
      <c r="V47" s="246">
        <v>82600</v>
      </c>
      <c r="W47" s="246">
        <v>82600</v>
      </c>
      <c r="X47" s="246">
        <v>82600</v>
      </c>
      <c r="Y47" s="246">
        <v>82600</v>
      </c>
      <c r="Z47" s="246">
        <v>82600</v>
      </c>
      <c r="AA47" s="256">
        <v>82600</v>
      </c>
      <c r="AB47" s="67"/>
      <c r="AC47" s="79"/>
      <c r="AD47" s="71"/>
      <c r="AE47" s="70"/>
      <c r="AF47" s="68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5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52"/>
      <c r="BH47" s="5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</row>
    <row r="48" spans="1:74" ht="16.5" thickBo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84"/>
      <c r="M48" s="267" t="s">
        <v>33</v>
      </c>
      <c r="N48" s="249">
        <v>71900</v>
      </c>
      <c r="O48" s="246">
        <v>71900</v>
      </c>
      <c r="P48" s="246">
        <v>82600</v>
      </c>
      <c r="Q48" s="246">
        <v>82600</v>
      </c>
      <c r="R48" s="246">
        <v>82600</v>
      </c>
      <c r="S48" s="246">
        <v>82600</v>
      </c>
      <c r="T48" s="246">
        <v>82600</v>
      </c>
      <c r="U48" s="246">
        <v>82600</v>
      </c>
      <c r="V48" s="246">
        <v>82600</v>
      </c>
      <c r="W48" s="246">
        <v>82600</v>
      </c>
      <c r="X48" s="246">
        <v>82600</v>
      </c>
      <c r="Y48" s="246">
        <v>82600</v>
      </c>
      <c r="Z48" s="246">
        <v>82600</v>
      </c>
      <c r="AA48" s="256">
        <v>82600</v>
      </c>
      <c r="AB48" s="67"/>
      <c r="AC48" s="79"/>
      <c r="AD48" s="71"/>
      <c r="AE48" s="70"/>
      <c r="AF48" s="68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5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52"/>
      <c r="BH48" s="5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</row>
    <row r="49" spans="1:74" ht="16.5" thickBo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84"/>
      <c r="M49" s="267" t="s">
        <v>34</v>
      </c>
      <c r="N49" s="249">
        <v>71900</v>
      </c>
      <c r="O49" s="246">
        <v>71900</v>
      </c>
      <c r="P49" s="246">
        <v>82600</v>
      </c>
      <c r="Q49" s="246">
        <v>82600</v>
      </c>
      <c r="R49" s="246">
        <v>82600</v>
      </c>
      <c r="S49" s="246">
        <v>82600</v>
      </c>
      <c r="T49" s="246">
        <v>82600</v>
      </c>
      <c r="U49" s="246">
        <v>82600</v>
      </c>
      <c r="V49" s="246">
        <v>82600</v>
      </c>
      <c r="W49" s="246">
        <v>82600</v>
      </c>
      <c r="X49" s="246">
        <v>82600</v>
      </c>
      <c r="Y49" s="246">
        <v>82600</v>
      </c>
      <c r="Z49" s="246">
        <v>82600</v>
      </c>
      <c r="AA49" s="256">
        <v>82600</v>
      </c>
      <c r="AB49" s="67"/>
      <c r="AC49" s="79"/>
      <c r="AD49" s="71"/>
      <c r="AE49" s="70"/>
      <c r="AF49" s="68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5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52"/>
      <c r="BH49" s="5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</row>
    <row r="50" spans="1:74" ht="16.5" thickBo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84"/>
      <c r="M50" s="267" t="s">
        <v>472</v>
      </c>
      <c r="N50" s="249">
        <v>71900</v>
      </c>
      <c r="O50" s="246">
        <v>71900</v>
      </c>
      <c r="P50" s="246">
        <v>82600</v>
      </c>
      <c r="Q50" s="246">
        <v>82600</v>
      </c>
      <c r="R50" s="246">
        <v>82600</v>
      </c>
      <c r="S50" s="246">
        <v>82600</v>
      </c>
      <c r="T50" s="246">
        <v>82600</v>
      </c>
      <c r="U50" s="246">
        <v>82600</v>
      </c>
      <c r="V50" s="246">
        <v>82600</v>
      </c>
      <c r="W50" s="246">
        <v>82600</v>
      </c>
      <c r="X50" s="246">
        <v>82600</v>
      </c>
      <c r="Y50" s="246">
        <v>82600</v>
      </c>
      <c r="Z50" s="246">
        <v>82600</v>
      </c>
      <c r="AA50" s="256">
        <v>82600</v>
      </c>
      <c r="AB50" s="67"/>
      <c r="AC50" s="79"/>
      <c r="AD50" s="71"/>
      <c r="AE50" s="70"/>
      <c r="AF50" s="68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5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52"/>
      <c r="BH50" s="5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74" ht="16.5" thickBo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84"/>
      <c r="M51" s="267" t="s">
        <v>473</v>
      </c>
      <c r="N51" s="249">
        <v>71900</v>
      </c>
      <c r="O51" s="246">
        <v>71900</v>
      </c>
      <c r="P51" s="246">
        <v>82600</v>
      </c>
      <c r="Q51" s="246">
        <v>82600</v>
      </c>
      <c r="R51" s="246">
        <v>82600</v>
      </c>
      <c r="S51" s="246">
        <v>82600</v>
      </c>
      <c r="T51" s="246">
        <v>82600</v>
      </c>
      <c r="U51" s="246">
        <v>82600</v>
      </c>
      <c r="V51" s="246">
        <v>82600</v>
      </c>
      <c r="W51" s="246">
        <v>82600</v>
      </c>
      <c r="X51" s="246">
        <v>82600</v>
      </c>
      <c r="Y51" s="246">
        <v>82600</v>
      </c>
      <c r="Z51" s="246">
        <v>82600</v>
      </c>
      <c r="AA51" s="256">
        <v>82600</v>
      </c>
      <c r="AB51" s="67"/>
      <c r="AC51" s="79"/>
      <c r="AD51" s="71"/>
      <c r="AE51" s="70"/>
      <c r="AF51" s="68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5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52"/>
      <c r="BH51" s="5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</row>
    <row r="52" spans="1:74" ht="16.5" thickBo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84"/>
      <c r="M52" s="267" t="s">
        <v>474</v>
      </c>
      <c r="N52" s="249">
        <v>76700</v>
      </c>
      <c r="O52" s="246">
        <v>76700</v>
      </c>
      <c r="P52" s="246">
        <v>88200</v>
      </c>
      <c r="Q52" s="246">
        <v>88200</v>
      </c>
      <c r="R52" s="246">
        <v>88200</v>
      </c>
      <c r="S52" s="246">
        <v>88200</v>
      </c>
      <c r="T52" s="246">
        <v>88200</v>
      </c>
      <c r="U52" s="246">
        <v>88200</v>
      </c>
      <c r="V52" s="246">
        <v>88200</v>
      </c>
      <c r="W52" s="246">
        <v>88200</v>
      </c>
      <c r="X52" s="246">
        <v>88200</v>
      </c>
      <c r="Y52" s="246">
        <v>88200</v>
      </c>
      <c r="Z52" s="246">
        <v>88200</v>
      </c>
      <c r="AA52" s="256">
        <v>88200</v>
      </c>
      <c r="AB52" s="67"/>
      <c r="AC52" s="79"/>
      <c r="AD52" s="71"/>
      <c r="AE52" s="70"/>
      <c r="AF52" s="68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50"/>
      <c r="AS52" s="20"/>
      <c r="AT52" s="58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52"/>
      <c r="BH52" s="50"/>
      <c r="BI52" s="20"/>
      <c r="BJ52" s="58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</row>
    <row r="53" spans="1:74" ht="16.5" thickBo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84"/>
      <c r="M53" s="267" t="s">
        <v>475</v>
      </c>
      <c r="N53" s="249">
        <v>71900</v>
      </c>
      <c r="O53" s="246">
        <v>71900</v>
      </c>
      <c r="P53" s="246">
        <v>82600</v>
      </c>
      <c r="Q53" s="246">
        <v>82600</v>
      </c>
      <c r="R53" s="246">
        <v>82600</v>
      </c>
      <c r="S53" s="246">
        <v>82600</v>
      </c>
      <c r="T53" s="246">
        <v>82600</v>
      </c>
      <c r="U53" s="246">
        <v>82600</v>
      </c>
      <c r="V53" s="246">
        <v>82600</v>
      </c>
      <c r="W53" s="246">
        <v>82600</v>
      </c>
      <c r="X53" s="246">
        <v>82600</v>
      </c>
      <c r="Y53" s="246">
        <v>82600</v>
      </c>
      <c r="Z53" s="246">
        <v>82600</v>
      </c>
      <c r="AA53" s="256">
        <v>82600</v>
      </c>
      <c r="AB53" s="67"/>
      <c r="AC53" s="79"/>
      <c r="AD53" s="71"/>
      <c r="AE53" s="70"/>
      <c r="AF53" s="68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50"/>
      <c r="AS53" s="20"/>
      <c r="AT53" s="58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52"/>
      <c r="BH53" s="50"/>
      <c r="BI53" s="20"/>
      <c r="BJ53" s="58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</row>
    <row r="54" spans="1:74" ht="16.5" thickBo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84"/>
      <c r="M54" s="267" t="s">
        <v>476</v>
      </c>
      <c r="N54" s="249">
        <v>102600</v>
      </c>
      <c r="O54" s="246">
        <v>102600</v>
      </c>
      <c r="P54" s="246">
        <v>117900</v>
      </c>
      <c r="Q54" s="246">
        <v>117900</v>
      </c>
      <c r="R54" s="246">
        <v>117900</v>
      </c>
      <c r="S54" s="246">
        <v>117900</v>
      </c>
      <c r="T54" s="246">
        <v>117900</v>
      </c>
      <c r="U54" s="246">
        <v>117900</v>
      </c>
      <c r="V54" s="246">
        <v>117900</v>
      </c>
      <c r="W54" s="246">
        <v>117900</v>
      </c>
      <c r="X54" s="246">
        <v>117900</v>
      </c>
      <c r="Y54" s="246">
        <v>117900</v>
      </c>
      <c r="Z54" s="246">
        <v>117900</v>
      </c>
      <c r="AA54" s="256">
        <v>117900</v>
      </c>
      <c r="AB54" s="67"/>
      <c r="AC54" s="79"/>
      <c r="AD54" s="71"/>
      <c r="AE54" s="70"/>
      <c r="AF54" s="68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50"/>
      <c r="AS54" s="20"/>
      <c r="AT54" s="58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52"/>
      <c r="BH54" s="50"/>
      <c r="BI54" s="20"/>
      <c r="BJ54" s="58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</row>
    <row r="55" spans="1:74" ht="16.5" thickBo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84"/>
      <c r="M55" s="267" t="s">
        <v>477</v>
      </c>
      <c r="N55" s="249">
        <v>71900</v>
      </c>
      <c r="O55" s="246">
        <v>71900</v>
      </c>
      <c r="P55" s="246">
        <v>82600</v>
      </c>
      <c r="Q55" s="246">
        <v>82600</v>
      </c>
      <c r="R55" s="246">
        <v>82600</v>
      </c>
      <c r="S55" s="246">
        <v>82600</v>
      </c>
      <c r="T55" s="246">
        <v>82600</v>
      </c>
      <c r="U55" s="246">
        <v>82600</v>
      </c>
      <c r="V55" s="246">
        <v>82600</v>
      </c>
      <c r="W55" s="246">
        <v>82600</v>
      </c>
      <c r="X55" s="246">
        <v>82600</v>
      </c>
      <c r="Y55" s="246">
        <v>82600</v>
      </c>
      <c r="Z55" s="246">
        <v>82600</v>
      </c>
      <c r="AA55" s="256">
        <v>82600</v>
      </c>
      <c r="AB55" s="67"/>
      <c r="AC55" s="79"/>
      <c r="AD55" s="71"/>
      <c r="AE55" s="70"/>
      <c r="AF55" s="68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50"/>
      <c r="AS55" s="20"/>
      <c r="AT55" s="58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52"/>
      <c r="BH55" s="50"/>
      <c r="BI55" s="20"/>
      <c r="BJ55" s="58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</row>
    <row r="56" spans="1:74" ht="16.5" thickBo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84"/>
      <c r="M56" s="267" t="s">
        <v>35</v>
      </c>
      <c r="N56" s="249">
        <v>71900</v>
      </c>
      <c r="O56" s="246">
        <v>71900</v>
      </c>
      <c r="P56" s="246">
        <v>82600</v>
      </c>
      <c r="Q56" s="246">
        <v>82600</v>
      </c>
      <c r="R56" s="246">
        <v>82600</v>
      </c>
      <c r="S56" s="246">
        <v>82600</v>
      </c>
      <c r="T56" s="246">
        <v>82600</v>
      </c>
      <c r="U56" s="246">
        <v>82600</v>
      </c>
      <c r="V56" s="246">
        <v>82600</v>
      </c>
      <c r="W56" s="246">
        <v>82600</v>
      </c>
      <c r="X56" s="246">
        <v>82600</v>
      </c>
      <c r="Y56" s="246">
        <v>82600</v>
      </c>
      <c r="Z56" s="246">
        <v>82600</v>
      </c>
      <c r="AA56" s="256">
        <v>82600</v>
      </c>
      <c r="AB56" s="67"/>
      <c r="AC56" s="79"/>
      <c r="AD56" s="71"/>
      <c r="AE56" s="70"/>
      <c r="AF56" s="68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50"/>
      <c r="AS56" s="20"/>
      <c r="AT56" s="58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52"/>
      <c r="BH56" s="50"/>
      <c r="BI56" s="20"/>
      <c r="BJ56" s="58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</row>
    <row r="57" spans="1:74" ht="16.5" thickBo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84"/>
      <c r="M57" s="267" t="s">
        <v>36</v>
      </c>
      <c r="N57" s="249">
        <v>76500</v>
      </c>
      <c r="O57" s="246">
        <v>76500</v>
      </c>
      <c r="P57" s="246">
        <v>87900</v>
      </c>
      <c r="Q57" s="246">
        <v>87900</v>
      </c>
      <c r="R57" s="246">
        <v>87900</v>
      </c>
      <c r="S57" s="246">
        <v>87900</v>
      </c>
      <c r="T57" s="246">
        <v>87900</v>
      </c>
      <c r="U57" s="246">
        <v>87900</v>
      </c>
      <c r="V57" s="246">
        <v>87900</v>
      </c>
      <c r="W57" s="246">
        <v>87900</v>
      </c>
      <c r="X57" s="246">
        <v>87900</v>
      </c>
      <c r="Y57" s="246">
        <v>87900</v>
      </c>
      <c r="Z57" s="246">
        <v>87900</v>
      </c>
      <c r="AA57" s="256">
        <v>87900</v>
      </c>
      <c r="AB57" s="67"/>
      <c r="AC57" s="79"/>
      <c r="AD57" s="71"/>
      <c r="AE57" s="70"/>
      <c r="AF57" s="68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50"/>
      <c r="AS57" s="20"/>
      <c r="AT57" s="58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52"/>
      <c r="BH57" s="50"/>
      <c r="BI57" s="20"/>
      <c r="BJ57" s="58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</row>
    <row r="58" spans="1:74" ht="16.5" thickBo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84"/>
      <c r="M58" s="267" t="s">
        <v>37</v>
      </c>
      <c r="N58" s="249">
        <v>71900</v>
      </c>
      <c r="O58" s="246">
        <v>71900</v>
      </c>
      <c r="P58" s="246">
        <v>82600</v>
      </c>
      <c r="Q58" s="246">
        <v>82600</v>
      </c>
      <c r="R58" s="246">
        <v>82600</v>
      </c>
      <c r="S58" s="246">
        <v>82600</v>
      </c>
      <c r="T58" s="246">
        <v>82600</v>
      </c>
      <c r="U58" s="246">
        <v>82600</v>
      </c>
      <c r="V58" s="246">
        <v>82600</v>
      </c>
      <c r="W58" s="246">
        <v>82600</v>
      </c>
      <c r="X58" s="246">
        <v>82600</v>
      </c>
      <c r="Y58" s="246">
        <v>82600</v>
      </c>
      <c r="Z58" s="246">
        <v>82600</v>
      </c>
      <c r="AA58" s="256">
        <v>82600</v>
      </c>
      <c r="AB58" s="67"/>
      <c r="AC58" s="79"/>
      <c r="AD58" s="71"/>
      <c r="AE58" s="70"/>
      <c r="AF58" s="68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50"/>
      <c r="AS58" s="20"/>
      <c r="AT58" s="58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52"/>
      <c r="BH58" s="50"/>
      <c r="BI58" s="20"/>
      <c r="BJ58" s="58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pans="1:74" ht="16.5" thickBo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84"/>
      <c r="M59" s="267" t="s">
        <v>38</v>
      </c>
      <c r="N59" s="249">
        <v>77500</v>
      </c>
      <c r="O59" s="246">
        <v>77500</v>
      </c>
      <c r="P59" s="246">
        <v>89100</v>
      </c>
      <c r="Q59" s="246">
        <v>89100</v>
      </c>
      <c r="R59" s="246">
        <v>89100</v>
      </c>
      <c r="S59" s="246">
        <v>89100</v>
      </c>
      <c r="T59" s="246">
        <v>89100</v>
      </c>
      <c r="U59" s="246">
        <v>89100</v>
      </c>
      <c r="V59" s="246">
        <v>89100</v>
      </c>
      <c r="W59" s="246">
        <v>89100</v>
      </c>
      <c r="X59" s="246">
        <v>89100</v>
      </c>
      <c r="Y59" s="246">
        <v>89100</v>
      </c>
      <c r="Z59" s="246">
        <v>89100</v>
      </c>
      <c r="AA59" s="256">
        <v>89100</v>
      </c>
      <c r="AB59" s="67"/>
      <c r="AC59" s="79"/>
      <c r="AD59" s="71"/>
      <c r="AE59" s="70"/>
      <c r="AF59" s="68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50"/>
      <c r="AS59" s="20"/>
      <c r="AT59" s="58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52"/>
      <c r="BH59" s="50"/>
      <c r="BI59" s="20"/>
      <c r="BJ59" s="58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</row>
    <row r="60" spans="1:74" ht="16.5" thickBo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84"/>
      <c r="M60" s="267" t="s">
        <v>39</v>
      </c>
      <c r="N60" s="249">
        <v>71900</v>
      </c>
      <c r="O60" s="246">
        <v>71900</v>
      </c>
      <c r="P60" s="246">
        <v>82600</v>
      </c>
      <c r="Q60" s="246">
        <v>82600</v>
      </c>
      <c r="R60" s="246">
        <v>82600</v>
      </c>
      <c r="S60" s="246">
        <v>82600</v>
      </c>
      <c r="T60" s="246">
        <v>82600</v>
      </c>
      <c r="U60" s="246">
        <v>82600</v>
      </c>
      <c r="V60" s="246">
        <v>82600</v>
      </c>
      <c r="W60" s="246">
        <v>82600</v>
      </c>
      <c r="X60" s="246">
        <v>82600</v>
      </c>
      <c r="Y60" s="246">
        <v>82600</v>
      </c>
      <c r="Z60" s="246">
        <v>82600</v>
      </c>
      <c r="AA60" s="256">
        <v>82600</v>
      </c>
      <c r="AB60" s="67"/>
      <c r="AC60" s="79"/>
      <c r="AD60" s="71"/>
      <c r="AE60" s="70"/>
      <c r="AF60" s="68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50"/>
      <c r="AS60" s="20"/>
      <c r="AT60" s="58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52"/>
      <c r="BH60" s="50"/>
      <c r="BI60" s="20"/>
      <c r="BJ60" s="58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</row>
    <row r="61" spans="1:74" ht="16.5" thickBo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84"/>
      <c r="M61" s="267" t="s">
        <v>40</v>
      </c>
      <c r="N61" s="249">
        <v>71900</v>
      </c>
      <c r="O61" s="246">
        <v>71900</v>
      </c>
      <c r="P61" s="246">
        <v>82600</v>
      </c>
      <c r="Q61" s="246">
        <v>82600</v>
      </c>
      <c r="R61" s="246">
        <v>82600</v>
      </c>
      <c r="S61" s="246">
        <v>82600</v>
      </c>
      <c r="T61" s="246">
        <v>82600</v>
      </c>
      <c r="U61" s="246">
        <v>82600</v>
      </c>
      <c r="V61" s="246">
        <v>82600</v>
      </c>
      <c r="W61" s="246">
        <v>82600</v>
      </c>
      <c r="X61" s="246">
        <v>82600</v>
      </c>
      <c r="Y61" s="246">
        <v>82600</v>
      </c>
      <c r="Z61" s="246">
        <v>82600</v>
      </c>
      <c r="AA61" s="256">
        <v>82600</v>
      </c>
      <c r="AB61" s="67"/>
      <c r="AC61" s="79"/>
      <c r="AD61" s="71"/>
      <c r="AE61" s="70"/>
      <c r="AF61" s="68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50"/>
      <c r="AS61" s="20"/>
      <c r="AT61" s="58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52"/>
      <c r="BH61" s="50"/>
      <c r="BI61" s="20"/>
      <c r="BJ61" s="58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</row>
    <row r="62" spans="1:74" ht="16.5" thickBo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84"/>
      <c r="M62" s="267" t="s">
        <v>41</v>
      </c>
      <c r="N62" s="249">
        <v>87400</v>
      </c>
      <c r="O62" s="246">
        <v>87400</v>
      </c>
      <c r="P62" s="246">
        <v>100500</v>
      </c>
      <c r="Q62" s="246">
        <v>100500</v>
      </c>
      <c r="R62" s="246">
        <v>100500</v>
      </c>
      <c r="S62" s="246">
        <v>100500</v>
      </c>
      <c r="T62" s="246">
        <v>100500</v>
      </c>
      <c r="U62" s="246">
        <v>100500</v>
      </c>
      <c r="V62" s="246">
        <v>100500</v>
      </c>
      <c r="W62" s="246">
        <v>100500</v>
      </c>
      <c r="X62" s="246">
        <v>100500</v>
      </c>
      <c r="Y62" s="246">
        <v>100500</v>
      </c>
      <c r="Z62" s="246">
        <v>100500</v>
      </c>
      <c r="AA62" s="256">
        <v>100500</v>
      </c>
      <c r="AB62" s="67"/>
      <c r="AC62" s="79"/>
      <c r="AD62" s="71"/>
      <c r="AE62" s="70"/>
      <c r="AF62" s="68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50"/>
      <c r="AS62" s="20"/>
      <c r="AT62" s="58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52"/>
      <c r="BH62" s="50"/>
      <c r="BI62" s="20"/>
      <c r="BJ62" s="58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</row>
    <row r="63" spans="1:74" ht="16.5" thickBo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84"/>
      <c r="M63" s="267" t="s">
        <v>42</v>
      </c>
      <c r="N63" s="249">
        <v>71900</v>
      </c>
      <c r="O63" s="246">
        <v>71900</v>
      </c>
      <c r="P63" s="246">
        <v>82600</v>
      </c>
      <c r="Q63" s="246">
        <v>82600</v>
      </c>
      <c r="R63" s="246">
        <v>82600</v>
      </c>
      <c r="S63" s="246">
        <v>82600</v>
      </c>
      <c r="T63" s="246">
        <v>82600</v>
      </c>
      <c r="U63" s="246">
        <v>82600</v>
      </c>
      <c r="V63" s="246">
        <v>82600</v>
      </c>
      <c r="W63" s="246">
        <v>82600</v>
      </c>
      <c r="X63" s="246">
        <v>82600</v>
      </c>
      <c r="Y63" s="246">
        <v>82600</v>
      </c>
      <c r="Z63" s="246">
        <v>82600</v>
      </c>
      <c r="AA63" s="256">
        <v>82600</v>
      </c>
      <c r="AB63" s="67"/>
      <c r="AC63" s="79"/>
      <c r="AD63" s="71"/>
      <c r="AE63" s="70"/>
      <c r="AF63" s="68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50"/>
      <c r="AS63" s="20"/>
      <c r="AT63" s="58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52"/>
      <c r="BH63" s="50"/>
      <c r="BI63" s="20"/>
      <c r="BJ63" s="58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</row>
    <row r="64" spans="1:74" ht="16.5" thickBo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84"/>
      <c r="M64" s="267" t="s">
        <v>43</v>
      </c>
      <c r="N64" s="249">
        <v>90800</v>
      </c>
      <c r="O64" s="246">
        <v>90800</v>
      </c>
      <c r="P64" s="246">
        <v>104400</v>
      </c>
      <c r="Q64" s="246">
        <v>104400</v>
      </c>
      <c r="R64" s="246">
        <v>104400</v>
      </c>
      <c r="S64" s="246">
        <v>104400</v>
      </c>
      <c r="T64" s="246">
        <v>104400</v>
      </c>
      <c r="U64" s="246">
        <v>104400</v>
      </c>
      <c r="V64" s="246">
        <v>104400</v>
      </c>
      <c r="W64" s="246">
        <v>104400</v>
      </c>
      <c r="X64" s="246">
        <v>104400</v>
      </c>
      <c r="Y64" s="246">
        <v>104400</v>
      </c>
      <c r="Z64" s="246">
        <v>104400</v>
      </c>
      <c r="AA64" s="256">
        <v>104400</v>
      </c>
      <c r="AB64" s="67"/>
      <c r="AC64" s="79"/>
      <c r="AD64" s="71"/>
      <c r="AE64" s="70"/>
      <c r="AF64" s="68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50"/>
      <c r="AS64" s="20"/>
      <c r="AT64" s="58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52"/>
      <c r="BH64" s="50"/>
      <c r="BI64" s="20"/>
      <c r="BJ64" s="58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</row>
    <row r="65" spans="1:74" ht="16.5" thickBo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84"/>
      <c r="M65" s="267" t="s">
        <v>44</v>
      </c>
      <c r="N65" s="249">
        <v>71900</v>
      </c>
      <c r="O65" s="246">
        <v>71900</v>
      </c>
      <c r="P65" s="246">
        <v>82600</v>
      </c>
      <c r="Q65" s="246">
        <v>82600</v>
      </c>
      <c r="R65" s="246">
        <v>82600</v>
      </c>
      <c r="S65" s="246">
        <v>82600</v>
      </c>
      <c r="T65" s="246">
        <v>82600</v>
      </c>
      <c r="U65" s="246">
        <v>82600</v>
      </c>
      <c r="V65" s="246">
        <v>82600</v>
      </c>
      <c r="W65" s="246">
        <v>82600</v>
      </c>
      <c r="X65" s="246">
        <v>82600</v>
      </c>
      <c r="Y65" s="246">
        <v>82600</v>
      </c>
      <c r="Z65" s="246">
        <v>82600</v>
      </c>
      <c r="AA65" s="256">
        <v>82600</v>
      </c>
      <c r="AB65" s="67"/>
      <c r="AC65" s="79"/>
      <c r="AD65" s="71"/>
      <c r="AE65" s="70"/>
      <c r="AF65" s="68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50"/>
      <c r="AS65" s="20"/>
      <c r="AT65" s="58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52"/>
      <c r="BH65" s="50"/>
      <c r="BI65" s="20"/>
      <c r="BJ65" s="58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</row>
    <row r="66" spans="1:74" ht="16.5" thickBo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84"/>
      <c r="M66" s="267" t="s">
        <v>45</v>
      </c>
      <c r="N66" s="249">
        <v>71900</v>
      </c>
      <c r="O66" s="246">
        <v>71900</v>
      </c>
      <c r="P66" s="246">
        <v>82600</v>
      </c>
      <c r="Q66" s="246">
        <v>82600</v>
      </c>
      <c r="R66" s="246">
        <v>82600</v>
      </c>
      <c r="S66" s="246">
        <v>82600</v>
      </c>
      <c r="T66" s="246">
        <v>82600</v>
      </c>
      <c r="U66" s="246">
        <v>82600</v>
      </c>
      <c r="V66" s="246">
        <v>82600</v>
      </c>
      <c r="W66" s="246">
        <v>82600</v>
      </c>
      <c r="X66" s="246">
        <v>82600</v>
      </c>
      <c r="Y66" s="246">
        <v>82600</v>
      </c>
      <c r="Z66" s="246">
        <v>82600</v>
      </c>
      <c r="AA66" s="256">
        <v>82600</v>
      </c>
      <c r="AB66" s="67"/>
      <c r="AC66" s="79"/>
      <c r="AD66" s="71"/>
      <c r="AE66" s="70"/>
      <c r="AF66" s="68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50"/>
      <c r="AS66" s="20"/>
      <c r="AT66" s="58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52"/>
      <c r="BH66" s="50"/>
      <c r="BI66" s="20"/>
      <c r="BJ66" s="58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</row>
    <row r="67" spans="1:74" ht="16.5" thickBo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84"/>
      <c r="M67" s="267" t="s">
        <v>46</v>
      </c>
      <c r="N67" s="249">
        <v>71900</v>
      </c>
      <c r="O67" s="246">
        <v>71900</v>
      </c>
      <c r="P67" s="246">
        <v>82600</v>
      </c>
      <c r="Q67" s="246">
        <v>82600</v>
      </c>
      <c r="R67" s="246">
        <v>82600</v>
      </c>
      <c r="S67" s="246">
        <v>82600</v>
      </c>
      <c r="T67" s="246">
        <v>82600</v>
      </c>
      <c r="U67" s="246">
        <v>82600</v>
      </c>
      <c r="V67" s="246">
        <v>82600</v>
      </c>
      <c r="W67" s="246">
        <v>82600</v>
      </c>
      <c r="X67" s="246">
        <v>82600</v>
      </c>
      <c r="Y67" s="246">
        <v>82600</v>
      </c>
      <c r="Z67" s="246">
        <v>82600</v>
      </c>
      <c r="AA67" s="256">
        <v>82600</v>
      </c>
      <c r="AB67" s="67"/>
      <c r="AC67" s="79"/>
      <c r="AD67" s="71"/>
      <c r="AE67" s="70"/>
      <c r="AF67" s="68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50"/>
      <c r="AS67" s="20"/>
      <c r="AT67" s="58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52"/>
      <c r="BH67" s="50"/>
      <c r="BI67" s="20"/>
      <c r="BJ67" s="58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</row>
    <row r="68" spans="1:74" ht="16.5" thickBo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84"/>
      <c r="M68" s="267" t="s">
        <v>47</v>
      </c>
      <c r="N68" s="249">
        <v>71900</v>
      </c>
      <c r="O68" s="246">
        <v>71900</v>
      </c>
      <c r="P68" s="246">
        <v>82600</v>
      </c>
      <c r="Q68" s="246">
        <v>82600</v>
      </c>
      <c r="R68" s="246">
        <v>82600</v>
      </c>
      <c r="S68" s="246">
        <v>82600</v>
      </c>
      <c r="T68" s="246">
        <v>82600</v>
      </c>
      <c r="U68" s="246">
        <v>82600</v>
      </c>
      <c r="V68" s="246">
        <v>82600</v>
      </c>
      <c r="W68" s="246">
        <v>82600</v>
      </c>
      <c r="X68" s="246">
        <v>82600</v>
      </c>
      <c r="Y68" s="246">
        <v>82600</v>
      </c>
      <c r="Z68" s="246">
        <v>82600</v>
      </c>
      <c r="AA68" s="256">
        <v>82600</v>
      </c>
      <c r="AB68" s="67"/>
      <c r="AC68" s="79"/>
      <c r="AD68" s="71"/>
      <c r="AE68" s="70"/>
      <c r="AF68" s="68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50"/>
      <c r="AS68" s="20"/>
      <c r="AT68" s="58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52"/>
      <c r="BH68" s="50"/>
      <c r="BI68" s="20"/>
      <c r="BJ68" s="58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</row>
    <row r="69" spans="1:74" ht="16.5" thickBo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84"/>
      <c r="M69" s="267" t="s">
        <v>48</v>
      </c>
      <c r="N69" s="257">
        <v>66300</v>
      </c>
      <c r="O69" s="246">
        <v>66300</v>
      </c>
      <c r="P69" s="246">
        <v>76245</v>
      </c>
      <c r="Q69" s="246">
        <v>76245</v>
      </c>
      <c r="R69" s="246">
        <v>76245</v>
      </c>
      <c r="S69" s="246">
        <v>76245</v>
      </c>
      <c r="T69" s="246">
        <v>76245</v>
      </c>
      <c r="U69" s="246">
        <v>76245</v>
      </c>
      <c r="V69" s="246">
        <v>76245</v>
      </c>
      <c r="W69" s="246">
        <v>76245</v>
      </c>
      <c r="X69" s="246">
        <v>76245</v>
      </c>
      <c r="Y69" s="246">
        <v>76245</v>
      </c>
      <c r="Z69" s="246">
        <v>76245</v>
      </c>
      <c r="AA69" s="256">
        <v>76245</v>
      </c>
      <c r="AB69" s="67"/>
      <c r="AC69" s="79"/>
      <c r="AD69" s="71"/>
      <c r="AE69" s="70"/>
      <c r="AF69" s="68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50"/>
      <c r="AS69" s="20"/>
      <c r="AT69" s="58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52"/>
      <c r="BH69" s="50"/>
      <c r="BI69" s="20"/>
      <c r="BJ69" s="58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</row>
    <row r="70" spans="1:74" ht="16.5" thickBo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84"/>
      <c r="M70" s="267" t="s">
        <v>49</v>
      </c>
      <c r="N70" s="257">
        <v>66300</v>
      </c>
      <c r="O70" s="246">
        <v>66300</v>
      </c>
      <c r="P70" s="246">
        <v>76245</v>
      </c>
      <c r="Q70" s="246">
        <v>76245</v>
      </c>
      <c r="R70" s="246">
        <v>76245</v>
      </c>
      <c r="S70" s="246">
        <v>76245</v>
      </c>
      <c r="T70" s="246">
        <v>76245</v>
      </c>
      <c r="U70" s="246">
        <v>76245</v>
      </c>
      <c r="V70" s="246">
        <v>76245</v>
      </c>
      <c r="W70" s="246">
        <v>76245</v>
      </c>
      <c r="X70" s="246">
        <v>76245</v>
      </c>
      <c r="Y70" s="246">
        <v>76245</v>
      </c>
      <c r="Z70" s="246">
        <v>76245</v>
      </c>
      <c r="AA70" s="256">
        <v>76245</v>
      </c>
      <c r="AB70" s="67"/>
      <c r="AC70" s="79"/>
      <c r="AD70" s="71"/>
      <c r="AE70" s="70"/>
      <c r="AF70" s="68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50"/>
      <c r="AS70" s="20"/>
      <c r="AT70" s="58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52"/>
      <c r="BH70" s="50"/>
      <c r="BI70" s="20"/>
      <c r="BJ70" s="58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</row>
    <row r="71" spans="1:74" ht="16.5" thickBo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84"/>
      <c r="M71" s="267" t="s">
        <v>50</v>
      </c>
      <c r="N71" s="257">
        <v>66300</v>
      </c>
      <c r="O71" s="246">
        <v>66300</v>
      </c>
      <c r="P71" s="246">
        <v>76245</v>
      </c>
      <c r="Q71" s="246">
        <v>76245</v>
      </c>
      <c r="R71" s="246">
        <v>76245</v>
      </c>
      <c r="S71" s="246">
        <v>76245</v>
      </c>
      <c r="T71" s="246">
        <v>76245</v>
      </c>
      <c r="U71" s="246">
        <v>76245</v>
      </c>
      <c r="V71" s="246">
        <v>76245</v>
      </c>
      <c r="W71" s="246">
        <v>76245</v>
      </c>
      <c r="X71" s="246">
        <v>76245</v>
      </c>
      <c r="Y71" s="246">
        <v>76245</v>
      </c>
      <c r="Z71" s="246">
        <v>76245</v>
      </c>
      <c r="AA71" s="256">
        <v>76245</v>
      </c>
      <c r="AB71" s="67"/>
      <c r="AC71" s="79"/>
      <c r="AD71" s="71"/>
      <c r="AE71" s="70"/>
      <c r="AF71" s="68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50"/>
      <c r="AS71" s="20"/>
      <c r="AT71" s="58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52"/>
      <c r="BH71" s="50"/>
      <c r="BI71" s="20"/>
      <c r="BJ71" s="58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</row>
    <row r="72" spans="1:74" ht="16.5" thickBo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84"/>
      <c r="M72" s="267" t="s">
        <v>51</v>
      </c>
      <c r="N72" s="257">
        <v>66300</v>
      </c>
      <c r="O72" s="246">
        <v>66300</v>
      </c>
      <c r="P72" s="246">
        <v>76245</v>
      </c>
      <c r="Q72" s="246">
        <v>76245</v>
      </c>
      <c r="R72" s="246">
        <v>76245</v>
      </c>
      <c r="S72" s="246">
        <v>76245</v>
      </c>
      <c r="T72" s="246">
        <v>76245</v>
      </c>
      <c r="U72" s="246">
        <v>76245</v>
      </c>
      <c r="V72" s="246">
        <v>76245</v>
      </c>
      <c r="W72" s="246">
        <v>76245</v>
      </c>
      <c r="X72" s="246">
        <v>76245</v>
      </c>
      <c r="Y72" s="246">
        <v>76245</v>
      </c>
      <c r="Z72" s="246">
        <v>76245</v>
      </c>
      <c r="AA72" s="256">
        <v>76245</v>
      </c>
      <c r="AB72" s="67"/>
      <c r="AC72" s="79"/>
      <c r="AD72" s="71"/>
      <c r="AE72" s="70"/>
      <c r="AF72" s="68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50"/>
      <c r="AS72" s="20"/>
      <c r="AT72" s="58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52"/>
      <c r="BH72" s="50"/>
      <c r="BI72" s="20"/>
      <c r="BJ72" s="58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</row>
    <row r="73" spans="1:74" ht="16.5" thickBo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84"/>
      <c r="M73" s="267" t="s">
        <v>52</v>
      </c>
      <c r="N73" s="257">
        <v>66300</v>
      </c>
      <c r="O73" s="246">
        <v>66300</v>
      </c>
      <c r="P73" s="246">
        <v>76245</v>
      </c>
      <c r="Q73" s="246">
        <v>76245</v>
      </c>
      <c r="R73" s="246">
        <v>76245</v>
      </c>
      <c r="S73" s="246">
        <v>76245</v>
      </c>
      <c r="T73" s="246">
        <v>76245</v>
      </c>
      <c r="U73" s="246">
        <v>76245</v>
      </c>
      <c r="V73" s="246">
        <v>76245</v>
      </c>
      <c r="W73" s="246">
        <v>76245</v>
      </c>
      <c r="X73" s="246">
        <v>76245</v>
      </c>
      <c r="Y73" s="246">
        <v>76245</v>
      </c>
      <c r="Z73" s="246">
        <v>76245</v>
      </c>
      <c r="AA73" s="256">
        <v>76245</v>
      </c>
      <c r="AB73" s="67"/>
      <c r="AC73" s="79"/>
      <c r="AD73" s="71"/>
      <c r="AE73" s="70"/>
      <c r="AF73" s="68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50"/>
      <c r="AS73" s="20"/>
      <c r="AT73" s="58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52"/>
      <c r="BH73" s="50"/>
      <c r="BI73" s="20"/>
      <c r="BJ73" s="58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</row>
    <row r="74" spans="1:74" ht="16.5" thickBo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84"/>
      <c r="M74" s="267" t="s">
        <v>53</v>
      </c>
      <c r="N74" s="257">
        <v>66300</v>
      </c>
      <c r="O74" s="246">
        <v>66300</v>
      </c>
      <c r="P74" s="246">
        <v>76245</v>
      </c>
      <c r="Q74" s="246">
        <v>76245</v>
      </c>
      <c r="R74" s="246">
        <v>76245</v>
      </c>
      <c r="S74" s="246">
        <v>76245</v>
      </c>
      <c r="T74" s="246">
        <v>76245</v>
      </c>
      <c r="U74" s="246">
        <v>76245</v>
      </c>
      <c r="V74" s="246">
        <v>76245</v>
      </c>
      <c r="W74" s="246">
        <v>76245</v>
      </c>
      <c r="X74" s="246">
        <v>76245</v>
      </c>
      <c r="Y74" s="246">
        <v>76245</v>
      </c>
      <c r="Z74" s="246">
        <v>76245</v>
      </c>
      <c r="AA74" s="256">
        <v>76245</v>
      </c>
      <c r="AB74" s="67"/>
      <c r="AC74" s="79"/>
      <c r="AD74" s="71"/>
      <c r="AE74" s="70"/>
      <c r="AF74" s="68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50"/>
      <c r="AS74" s="20"/>
      <c r="AT74" s="58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52"/>
      <c r="BH74" s="50"/>
      <c r="BI74" s="20"/>
      <c r="BJ74" s="58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</row>
    <row r="75" spans="1:74" ht="16.5" thickBo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84"/>
      <c r="M75" s="267" t="s">
        <v>54</v>
      </c>
      <c r="N75" s="257">
        <v>66300</v>
      </c>
      <c r="O75" s="246">
        <v>66300</v>
      </c>
      <c r="P75" s="246">
        <v>76245</v>
      </c>
      <c r="Q75" s="246">
        <v>76245</v>
      </c>
      <c r="R75" s="246">
        <v>76245</v>
      </c>
      <c r="S75" s="246">
        <v>76245</v>
      </c>
      <c r="T75" s="246">
        <v>76245</v>
      </c>
      <c r="U75" s="246">
        <v>76245</v>
      </c>
      <c r="V75" s="246">
        <v>76245</v>
      </c>
      <c r="W75" s="246">
        <v>76245</v>
      </c>
      <c r="X75" s="246">
        <v>76245</v>
      </c>
      <c r="Y75" s="246">
        <v>76245</v>
      </c>
      <c r="Z75" s="246">
        <v>76245</v>
      </c>
      <c r="AA75" s="256">
        <v>76245</v>
      </c>
      <c r="AB75" s="67"/>
      <c r="AC75" s="79"/>
      <c r="AD75" s="71"/>
      <c r="AE75" s="70"/>
      <c r="AF75" s="68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50"/>
      <c r="AS75" s="20"/>
      <c r="AT75" s="58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52"/>
      <c r="BH75" s="50"/>
      <c r="BI75" s="20"/>
      <c r="BJ75" s="58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</row>
    <row r="76" spans="1:74" ht="16.5" thickBo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84"/>
      <c r="M76" s="267" t="s">
        <v>55</v>
      </c>
      <c r="N76" s="257">
        <v>66300</v>
      </c>
      <c r="O76" s="246">
        <v>66300</v>
      </c>
      <c r="P76" s="246">
        <v>76245</v>
      </c>
      <c r="Q76" s="246">
        <v>76245</v>
      </c>
      <c r="R76" s="246">
        <v>76245</v>
      </c>
      <c r="S76" s="246">
        <v>76245</v>
      </c>
      <c r="T76" s="246">
        <v>76245</v>
      </c>
      <c r="U76" s="246">
        <v>76245</v>
      </c>
      <c r="V76" s="246">
        <v>76245</v>
      </c>
      <c r="W76" s="246">
        <v>76245</v>
      </c>
      <c r="X76" s="246">
        <v>76245</v>
      </c>
      <c r="Y76" s="246">
        <v>76245</v>
      </c>
      <c r="Z76" s="246">
        <v>76245</v>
      </c>
      <c r="AA76" s="256">
        <v>76245</v>
      </c>
      <c r="AB76" s="67"/>
      <c r="AC76" s="79"/>
      <c r="AD76" s="71"/>
      <c r="AE76" s="70"/>
      <c r="AF76" s="68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50"/>
      <c r="AS76" s="20"/>
      <c r="AT76" s="58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52"/>
      <c r="BH76" s="50"/>
      <c r="BI76" s="20"/>
      <c r="BJ76" s="58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</row>
    <row r="77" spans="1:74" ht="16.5" thickBo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84"/>
      <c r="M77" s="267" t="s">
        <v>56</v>
      </c>
      <c r="N77" s="257">
        <v>66300</v>
      </c>
      <c r="O77" s="246">
        <v>66300</v>
      </c>
      <c r="P77" s="246">
        <v>76245</v>
      </c>
      <c r="Q77" s="246">
        <v>76245</v>
      </c>
      <c r="R77" s="246">
        <v>76245</v>
      </c>
      <c r="S77" s="246">
        <v>76245</v>
      </c>
      <c r="T77" s="246">
        <v>76245</v>
      </c>
      <c r="U77" s="246">
        <v>76245</v>
      </c>
      <c r="V77" s="246">
        <v>76245</v>
      </c>
      <c r="W77" s="246">
        <v>76245</v>
      </c>
      <c r="X77" s="246">
        <v>76245</v>
      </c>
      <c r="Y77" s="246">
        <v>76245</v>
      </c>
      <c r="Z77" s="246">
        <v>76245</v>
      </c>
      <c r="AA77" s="256">
        <v>76245</v>
      </c>
      <c r="AB77" s="67"/>
      <c r="AC77" s="79"/>
      <c r="AD77" s="71"/>
      <c r="AE77" s="70"/>
      <c r="AF77" s="68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50"/>
      <c r="AS77" s="20"/>
      <c r="AT77" s="58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52"/>
      <c r="BH77" s="50"/>
      <c r="BI77" s="20"/>
      <c r="BJ77" s="58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</row>
    <row r="78" spans="1:74" ht="16.5" thickBo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84"/>
      <c r="M78" s="267" t="s">
        <v>57</v>
      </c>
      <c r="N78" s="257">
        <v>66300</v>
      </c>
      <c r="O78" s="246">
        <v>66300</v>
      </c>
      <c r="P78" s="246">
        <v>76245</v>
      </c>
      <c r="Q78" s="246">
        <v>76245</v>
      </c>
      <c r="R78" s="246">
        <v>76245</v>
      </c>
      <c r="S78" s="246">
        <v>76245</v>
      </c>
      <c r="T78" s="246">
        <v>76245</v>
      </c>
      <c r="U78" s="246">
        <v>76245</v>
      </c>
      <c r="V78" s="246">
        <v>76245</v>
      </c>
      <c r="W78" s="246">
        <v>76245</v>
      </c>
      <c r="X78" s="246">
        <v>76245</v>
      </c>
      <c r="Y78" s="246">
        <v>76245</v>
      </c>
      <c r="Z78" s="246">
        <v>76245</v>
      </c>
      <c r="AA78" s="256">
        <v>76245</v>
      </c>
      <c r="AB78" s="67"/>
      <c r="AC78" s="79"/>
      <c r="AD78" s="71"/>
      <c r="AE78" s="70"/>
      <c r="AF78" s="68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50"/>
      <c r="AS78" s="20"/>
      <c r="AT78" s="58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52"/>
      <c r="BH78" s="50"/>
      <c r="BI78" s="20"/>
      <c r="BJ78" s="58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</row>
    <row r="79" spans="1:74" ht="16.5" thickBo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84"/>
      <c r="M79" s="267" t="s">
        <v>58</v>
      </c>
      <c r="N79" s="257">
        <v>66300</v>
      </c>
      <c r="O79" s="246">
        <v>66300</v>
      </c>
      <c r="P79" s="246">
        <v>76245</v>
      </c>
      <c r="Q79" s="246">
        <v>76245</v>
      </c>
      <c r="R79" s="246">
        <v>76245</v>
      </c>
      <c r="S79" s="246">
        <v>76245</v>
      </c>
      <c r="T79" s="246">
        <v>76245</v>
      </c>
      <c r="U79" s="246">
        <v>76245</v>
      </c>
      <c r="V79" s="246">
        <v>76245</v>
      </c>
      <c r="W79" s="246">
        <v>76245</v>
      </c>
      <c r="X79" s="246">
        <v>76245</v>
      </c>
      <c r="Y79" s="246">
        <v>76245</v>
      </c>
      <c r="Z79" s="246">
        <v>76245</v>
      </c>
      <c r="AA79" s="256">
        <v>76245</v>
      </c>
      <c r="AB79" s="67"/>
      <c r="AC79" s="79"/>
      <c r="AD79" s="71"/>
      <c r="AE79" s="70"/>
      <c r="AF79" s="68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50"/>
      <c r="AS79" s="20"/>
      <c r="AT79" s="58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52"/>
      <c r="BH79" s="50"/>
      <c r="BI79" s="20"/>
      <c r="BJ79" s="58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</row>
    <row r="80" spans="1:74" ht="16.5" thickBo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84"/>
      <c r="M80" s="267" t="s">
        <v>59</v>
      </c>
      <c r="N80" s="257">
        <v>66300</v>
      </c>
      <c r="O80" s="246">
        <v>66300</v>
      </c>
      <c r="P80" s="246">
        <v>76245</v>
      </c>
      <c r="Q80" s="246">
        <v>76245</v>
      </c>
      <c r="R80" s="246">
        <v>76245</v>
      </c>
      <c r="S80" s="246">
        <v>76245</v>
      </c>
      <c r="T80" s="246">
        <v>76245</v>
      </c>
      <c r="U80" s="246">
        <v>76245</v>
      </c>
      <c r="V80" s="246">
        <v>76245</v>
      </c>
      <c r="W80" s="246">
        <v>76245</v>
      </c>
      <c r="X80" s="246">
        <v>76245</v>
      </c>
      <c r="Y80" s="246">
        <v>76245</v>
      </c>
      <c r="Z80" s="246">
        <v>76245</v>
      </c>
      <c r="AA80" s="256">
        <v>76245</v>
      </c>
      <c r="AB80" s="67"/>
      <c r="AC80" s="79"/>
      <c r="AD80" s="71"/>
      <c r="AE80" s="70"/>
      <c r="AF80" s="68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50"/>
      <c r="AS80" s="20"/>
      <c r="AT80" s="58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52"/>
      <c r="BH80" s="50"/>
      <c r="BI80" s="20"/>
      <c r="BJ80" s="58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</row>
    <row r="81" spans="1:74" ht="16.5" thickBo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84"/>
      <c r="M81" s="267" t="s">
        <v>60</v>
      </c>
      <c r="N81" s="257">
        <v>66300</v>
      </c>
      <c r="O81" s="246">
        <v>66300</v>
      </c>
      <c r="P81" s="246">
        <v>76245</v>
      </c>
      <c r="Q81" s="246">
        <v>76245</v>
      </c>
      <c r="R81" s="246">
        <v>76245</v>
      </c>
      <c r="S81" s="246">
        <v>76245</v>
      </c>
      <c r="T81" s="246">
        <v>76245</v>
      </c>
      <c r="U81" s="246">
        <v>76245</v>
      </c>
      <c r="V81" s="246">
        <v>76245</v>
      </c>
      <c r="W81" s="246">
        <v>76245</v>
      </c>
      <c r="X81" s="246">
        <v>76245</v>
      </c>
      <c r="Y81" s="246">
        <v>76245</v>
      </c>
      <c r="Z81" s="246">
        <v>76245</v>
      </c>
      <c r="AA81" s="256">
        <v>76245</v>
      </c>
      <c r="AB81" s="67"/>
      <c r="AC81" s="79"/>
      <c r="AD81" s="71"/>
      <c r="AE81" s="70"/>
      <c r="AF81" s="68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50"/>
      <c r="AS81" s="20"/>
      <c r="AT81" s="58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52"/>
      <c r="BH81" s="50"/>
      <c r="BI81" s="20"/>
      <c r="BJ81" s="58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</row>
    <row r="82" spans="1:74" ht="16.5" thickBo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84"/>
      <c r="M82" s="267" t="s">
        <v>61</v>
      </c>
      <c r="N82" s="257">
        <v>66300</v>
      </c>
      <c r="O82" s="246">
        <v>66300</v>
      </c>
      <c r="P82" s="246">
        <v>76245</v>
      </c>
      <c r="Q82" s="246">
        <v>76245</v>
      </c>
      <c r="R82" s="246">
        <v>76245</v>
      </c>
      <c r="S82" s="246">
        <v>76245</v>
      </c>
      <c r="T82" s="246">
        <v>76245</v>
      </c>
      <c r="U82" s="246">
        <v>76245</v>
      </c>
      <c r="V82" s="246">
        <v>76245</v>
      </c>
      <c r="W82" s="246">
        <v>76245</v>
      </c>
      <c r="X82" s="246">
        <v>76245</v>
      </c>
      <c r="Y82" s="246">
        <v>76245</v>
      </c>
      <c r="Z82" s="246">
        <v>76245</v>
      </c>
      <c r="AA82" s="256">
        <v>76245</v>
      </c>
      <c r="AB82" s="67"/>
      <c r="AC82" s="79"/>
      <c r="AD82" s="71"/>
      <c r="AE82" s="70"/>
      <c r="AF82" s="68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50"/>
      <c r="AS82" s="20"/>
      <c r="AT82" s="58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52"/>
      <c r="BH82" s="50"/>
      <c r="BI82" s="20"/>
      <c r="BJ82" s="58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</row>
    <row r="83" spans="1:74" ht="16.5" thickBo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84"/>
      <c r="M83" s="267" t="s">
        <v>62</v>
      </c>
      <c r="N83" s="257">
        <v>66300</v>
      </c>
      <c r="O83" s="246">
        <v>66300</v>
      </c>
      <c r="P83" s="246">
        <v>76245</v>
      </c>
      <c r="Q83" s="246">
        <v>76245</v>
      </c>
      <c r="R83" s="246">
        <v>76245</v>
      </c>
      <c r="S83" s="246">
        <v>76245</v>
      </c>
      <c r="T83" s="246">
        <v>76245</v>
      </c>
      <c r="U83" s="246">
        <v>76245</v>
      </c>
      <c r="V83" s="246">
        <v>76245</v>
      </c>
      <c r="W83" s="246">
        <v>76245</v>
      </c>
      <c r="X83" s="246">
        <v>76245</v>
      </c>
      <c r="Y83" s="246">
        <v>76245</v>
      </c>
      <c r="Z83" s="246">
        <v>76245</v>
      </c>
      <c r="AA83" s="256">
        <v>76245</v>
      </c>
      <c r="AB83" s="67"/>
      <c r="AC83" s="79"/>
      <c r="AD83" s="71"/>
      <c r="AE83" s="70"/>
      <c r="AF83" s="68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50"/>
      <c r="AS83" s="20"/>
      <c r="AT83" s="58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52"/>
      <c r="BH83" s="50"/>
      <c r="BI83" s="20"/>
      <c r="BJ83" s="58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</row>
    <row r="84" spans="1:74" ht="16.5" thickBo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59"/>
      <c r="M84" s="267" t="s">
        <v>63</v>
      </c>
      <c r="N84" s="257">
        <v>66300</v>
      </c>
      <c r="O84" s="246">
        <v>66300</v>
      </c>
      <c r="P84" s="246">
        <v>76245</v>
      </c>
      <c r="Q84" s="246">
        <v>76245</v>
      </c>
      <c r="R84" s="246">
        <v>76245</v>
      </c>
      <c r="S84" s="246">
        <v>76245</v>
      </c>
      <c r="T84" s="246">
        <v>76245</v>
      </c>
      <c r="U84" s="246">
        <v>76245</v>
      </c>
      <c r="V84" s="246">
        <v>76245</v>
      </c>
      <c r="W84" s="246">
        <v>76245</v>
      </c>
      <c r="X84" s="246">
        <v>76245</v>
      </c>
      <c r="Y84" s="246">
        <v>76245</v>
      </c>
      <c r="Z84" s="246">
        <v>76245</v>
      </c>
      <c r="AA84" s="256">
        <v>76245</v>
      </c>
      <c r="AB84" s="67"/>
      <c r="AC84" s="79"/>
      <c r="AD84" s="71"/>
      <c r="AE84" s="70"/>
      <c r="AF84" s="68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50"/>
      <c r="AS84" s="20"/>
      <c r="AT84" s="58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52"/>
      <c r="BH84" s="50"/>
      <c r="BI84" s="20"/>
      <c r="BJ84" s="58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</row>
    <row r="85" spans="1:74" ht="16.5" thickBo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59"/>
      <c r="M85" s="267" t="s">
        <v>64</v>
      </c>
      <c r="N85" s="257">
        <v>66300</v>
      </c>
      <c r="O85" s="246">
        <v>66300</v>
      </c>
      <c r="P85" s="246">
        <v>76245</v>
      </c>
      <c r="Q85" s="246">
        <v>76245</v>
      </c>
      <c r="R85" s="246">
        <v>76245</v>
      </c>
      <c r="S85" s="246">
        <v>76245</v>
      </c>
      <c r="T85" s="246">
        <v>76245</v>
      </c>
      <c r="U85" s="246">
        <v>76245</v>
      </c>
      <c r="V85" s="246">
        <v>76245</v>
      </c>
      <c r="W85" s="246">
        <v>76245</v>
      </c>
      <c r="X85" s="246">
        <v>76245</v>
      </c>
      <c r="Y85" s="246">
        <v>76245</v>
      </c>
      <c r="Z85" s="246">
        <v>76245</v>
      </c>
      <c r="AA85" s="256">
        <v>76245</v>
      </c>
      <c r="AB85" s="67"/>
      <c r="AC85" s="79"/>
      <c r="AD85" s="71"/>
      <c r="AE85" s="70"/>
      <c r="AF85" s="68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50"/>
      <c r="AS85" s="20"/>
      <c r="AT85" s="58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52"/>
      <c r="BH85" s="50"/>
      <c r="BI85" s="20"/>
      <c r="BJ85" s="58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</row>
    <row r="86" spans="1:74" ht="16.5" thickBo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84"/>
      <c r="M86" s="267" t="s">
        <v>65</v>
      </c>
      <c r="N86" s="257">
        <v>66300</v>
      </c>
      <c r="O86" s="246">
        <v>66300</v>
      </c>
      <c r="P86" s="246">
        <v>76245</v>
      </c>
      <c r="Q86" s="246">
        <v>76245</v>
      </c>
      <c r="R86" s="246">
        <v>76245</v>
      </c>
      <c r="S86" s="246">
        <v>76245</v>
      </c>
      <c r="T86" s="246">
        <v>76245</v>
      </c>
      <c r="U86" s="246">
        <v>76245</v>
      </c>
      <c r="V86" s="246">
        <v>76245</v>
      </c>
      <c r="W86" s="246">
        <v>76245</v>
      </c>
      <c r="X86" s="246">
        <v>76245</v>
      </c>
      <c r="Y86" s="246">
        <v>76245</v>
      </c>
      <c r="Z86" s="246">
        <v>76245</v>
      </c>
      <c r="AA86" s="256">
        <v>76245</v>
      </c>
      <c r="AB86" s="67"/>
      <c r="AC86" s="79"/>
      <c r="AD86" s="71"/>
      <c r="AE86" s="70"/>
      <c r="AF86" s="68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50"/>
      <c r="AS86" s="20"/>
      <c r="AT86" s="58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52"/>
      <c r="BH86" s="50"/>
      <c r="BI86" s="20"/>
      <c r="BJ86" s="58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</row>
    <row r="87" spans="1:74" ht="16.5" thickBo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84"/>
      <c r="M87" s="267" t="s">
        <v>66</v>
      </c>
      <c r="N87" s="257">
        <v>66300</v>
      </c>
      <c r="O87" s="246">
        <v>66300</v>
      </c>
      <c r="P87" s="246">
        <v>76245</v>
      </c>
      <c r="Q87" s="246">
        <v>76245</v>
      </c>
      <c r="R87" s="246">
        <v>76245</v>
      </c>
      <c r="S87" s="246">
        <v>76245</v>
      </c>
      <c r="T87" s="246">
        <v>76245</v>
      </c>
      <c r="U87" s="246">
        <v>76245</v>
      </c>
      <c r="V87" s="246">
        <v>76245</v>
      </c>
      <c r="W87" s="246">
        <v>76245</v>
      </c>
      <c r="X87" s="246">
        <v>76245</v>
      </c>
      <c r="Y87" s="246">
        <v>76245</v>
      </c>
      <c r="Z87" s="246">
        <v>76245</v>
      </c>
      <c r="AA87" s="256">
        <v>76245</v>
      </c>
      <c r="AB87" s="67"/>
      <c r="AC87" s="79"/>
      <c r="AD87" s="71"/>
      <c r="AE87" s="70"/>
      <c r="AF87" s="68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50"/>
      <c r="AS87" s="20"/>
      <c r="AT87" s="58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52"/>
      <c r="BH87" s="50"/>
      <c r="BI87" s="20"/>
      <c r="BJ87" s="58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</row>
    <row r="88" spans="1:74" ht="16.5" thickBo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84"/>
      <c r="M88" s="267" t="s">
        <v>67</v>
      </c>
      <c r="N88" s="257">
        <v>66300</v>
      </c>
      <c r="O88" s="246">
        <v>66300</v>
      </c>
      <c r="P88" s="246">
        <v>76245</v>
      </c>
      <c r="Q88" s="246">
        <v>76245</v>
      </c>
      <c r="R88" s="246">
        <v>76245</v>
      </c>
      <c r="S88" s="246">
        <v>76245</v>
      </c>
      <c r="T88" s="246">
        <v>76245</v>
      </c>
      <c r="U88" s="246">
        <v>76245</v>
      </c>
      <c r="V88" s="246">
        <v>76245</v>
      </c>
      <c r="W88" s="246">
        <v>76245</v>
      </c>
      <c r="X88" s="246">
        <v>76245</v>
      </c>
      <c r="Y88" s="246">
        <v>76245</v>
      </c>
      <c r="Z88" s="246">
        <v>76245</v>
      </c>
      <c r="AA88" s="256">
        <v>76245</v>
      </c>
      <c r="AB88" s="67"/>
      <c r="AC88" s="79"/>
      <c r="AD88" s="71"/>
      <c r="AE88" s="70"/>
      <c r="AF88" s="68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50"/>
      <c r="AS88" s="20"/>
      <c r="AT88" s="58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52"/>
      <c r="BH88" s="50"/>
      <c r="BI88" s="20"/>
      <c r="BJ88" s="58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</row>
    <row r="89" spans="1:74" ht="16.5" thickBo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84"/>
      <c r="M89" s="267" t="s">
        <v>68</v>
      </c>
      <c r="N89" s="257">
        <v>66300</v>
      </c>
      <c r="O89" s="246">
        <v>66300</v>
      </c>
      <c r="P89" s="246">
        <v>76245</v>
      </c>
      <c r="Q89" s="246">
        <v>76245</v>
      </c>
      <c r="R89" s="246">
        <v>76245</v>
      </c>
      <c r="S89" s="246">
        <v>76245</v>
      </c>
      <c r="T89" s="246">
        <v>76245</v>
      </c>
      <c r="U89" s="246">
        <v>76245</v>
      </c>
      <c r="V89" s="246">
        <v>76245</v>
      </c>
      <c r="W89" s="246">
        <v>76245</v>
      </c>
      <c r="X89" s="246">
        <v>76245</v>
      </c>
      <c r="Y89" s="246">
        <v>76245</v>
      </c>
      <c r="Z89" s="246">
        <v>76245</v>
      </c>
      <c r="AA89" s="256">
        <v>76245</v>
      </c>
      <c r="AB89" s="67"/>
      <c r="AC89" s="79"/>
      <c r="AD89" s="71"/>
      <c r="AE89" s="70"/>
      <c r="AF89" s="68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50"/>
      <c r="AS89" s="20"/>
      <c r="AT89" s="58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52"/>
      <c r="BH89" s="50"/>
      <c r="BI89" s="20"/>
      <c r="BJ89" s="58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</row>
    <row r="90" spans="1:74" ht="16.5" thickBo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84"/>
      <c r="M90" s="267" t="s">
        <v>69</v>
      </c>
      <c r="N90" s="257">
        <v>66300</v>
      </c>
      <c r="O90" s="246">
        <v>66300</v>
      </c>
      <c r="P90" s="246">
        <v>76245</v>
      </c>
      <c r="Q90" s="246">
        <v>76245</v>
      </c>
      <c r="R90" s="246">
        <v>76245</v>
      </c>
      <c r="S90" s="246">
        <v>76245</v>
      </c>
      <c r="T90" s="246">
        <v>76245</v>
      </c>
      <c r="U90" s="246">
        <v>76245</v>
      </c>
      <c r="V90" s="246">
        <v>76245</v>
      </c>
      <c r="W90" s="246">
        <v>76245</v>
      </c>
      <c r="X90" s="246">
        <v>76245</v>
      </c>
      <c r="Y90" s="246">
        <v>76245</v>
      </c>
      <c r="Z90" s="246">
        <v>76245</v>
      </c>
      <c r="AA90" s="256">
        <v>76245</v>
      </c>
      <c r="AB90" s="67"/>
      <c r="AC90" s="79"/>
      <c r="AD90" s="71"/>
      <c r="AE90" s="70"/>
      <c r="AF90" s="68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50"/>
      <c r="AS90" s="20"/>
      <c r="AT90" s="58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52"/>
      <c r="BH90" s="50"/>
      <c r="BI90" s="20"/>
      <c r="BJ90" s="58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</row>
    <row r="91" spans="1:74" ht="16.5" thickBo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84"/>
      <c r="M91" s="267" t="s">
        <v>70</v>
      </c>
      <c r="N91" s="257">
        <v>71300</v>
      </c>
      <c r="O91" s="246">
        <v>71300</v>
      </c>
      <c r="P91" s="246">
        <v>81995</v>
      </c>
      <c r="Q91" s="246">
        <v>81995</v>
      </c>
      <c r="R91" s="246">
        <v>81995</v>
      </c>
      <c r="S91" s="246">
        <v>81995</v>
      </c>
      <c r="T91" s="246">
        <v>81995</v>
      </c>
      <c r="U91" s="246">
        <v>81995</v>
      </c>
      <c r="V91" s="246">
        <v>81995</v>
      </c>
      <c r="W91" s="246">
        <v>81995</v>
      </c>
      <c r="X91" s="246">
        <v>81995</v>
      </c>
      <c r="Y91" s="246">
        <v>81995</v>
      </c>
      <c r="Z91" s="246">
        <v>81995</v>
      </c>
      <c r="AA91" s="256">
        <v>81995</v>
      </c>
      <c r="AB91" s="67"/>
      <c r="AC91" s="79"/>
      <c r="AD91" s="71"/>
      <c r="AE91" s="70"/>
      <c r="AF91" s="68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50"/>
      <c r="AS91" s="20"/>
      <c r="AT91" s="58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52"/>
      <c r="BH91" s="50"/>
      <c r="BI91" s="20"/>
      <c r="BJ91" s="58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</row>
    <row r="92" spans="1:74" ht="16.5" thickBo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84"/>
      <c r="M92" s="267" t="s">
        <v>71</v>
      </c>
      <c r="N92" s="257">
        <v>66300</v>
      </c>
      <c r="O92" s="246">
        <v>66300</v>
      </c>
      <c r="P92" s="246">
        <v>76245</v>
      </c>
      <c r="Q92" s="246">
        <v>76245</v>
      </c>
      <c r="R92" s="246">
        <v>76245</v>
      </c>
      <c r="S92" s="246">
        <v>76245</v>
      </c>
      <c r="T92" s="246">
        <v>76245</v>
      </c>
      <c r="U92" s="246">
        <v>76245</v>
      </c>
      <c r="V92" s="246">
        <v>76245</v>
      </c>
      <c r="W92" s="246">
        <v>76245</v>
      </c>
      <c r="X92" s="246">
        <v>76245</v>
      </c>
      <c r="Y92" s="246">
        <v>76245</v>
      </c>
      <c r="Z92" s="246">
        <v>76245</v>
      </c>
      <c r="AA92" s="256">
        <v>76245</v>
      </c>
      <c r="AB92" s="67"/>
      <c r="AC92" s="79"/>
      <c r="AD92" s="71"/>
      <c r="AE92" s="70"/>
      <c r="AF92" s="68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50"/>
      <c r="AS92" s="20"/>
      <c r="AT92" s="58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52"/>
      <c r="BH92" s="50"/>
      <c r="BI92" s="20"/>
      <c r="BJ92" s="58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</row>
    <row r="93" spans="1:74" ht="16.5" thickBo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84"/>
      <c r="M93" s="267" t="s">
        <v>72</v>
      </c>
      <c r="N93" s="257">
        <v>66300</v>
      </c>
      <c r="O93" s="246">
        <v>66300</v>
      </c>
      <c r="P93" s="246">
        <v>76245</v>
      </c>
      <c r="Q93" s="246">
        <v>76245</v>
      </c>
      <c r="R93" s="246">
        <v>76245</v>
      </c>
      <c r="S93" s="246">
        <v>76245</v>
      </c>
      <c r="T93" s="246">
        <v>76245</v>
      </c>
      <c r="U93" s="246">
        <v>76245</v>
      </c>
      <c r="V93" s="246">
        <v>76245</v>
      </c>
      <c r="W93" s="246">
        <v>76245</v>
      </c>
      <c r="X93" s="246">
        <v>76245</v>
      </c>
      <c r="Y93" s="246">
        <v>76245</v>
      </c>
      <c r="Z93" s="246">
        <v>76245</v>
      </c>
      <c r="AA93" s="256">
        <v>76245</v>
      </c>
      <c r="AB93" s="67"/>
      <c r="AC93" s="79"/>
      <c r="AD93" s="71"/>
      <c r="AE93" s="70"/>
      <c r="AF93" s="68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50"/>
      <c r="AS93" s="20"/>
      <c r="AT93" s="58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52"/>
      <c r="BH93" s="50"/>
      <c r="BI93" s="20"/>
      <c r="BJ93" s="58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</row>
    <row r="94" spans="1:74" ht="16.5" thickBo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84"/>
      <c r="M94" s="267" t="s">
        <v>73</v>
      </c>
      <c r="N94" s="257">
        <v>66300</v>
      </c>
      <c r="O94" s="246">
        <v>66300</v>
      </c>
      <c r="P94" s="246">
        <v>76245</v>
      </c>
      <c r="Q94" s="246">
        <v>76245</v>
      </c>
      <c r="R94" s="246">
        <v>76245</v>
      </c>
      <c r="S94" s="246">
        <v>76245</v>
      </c>
      <c r="T94" s="246">
        <v>76245</v>
      </c>
      <c r="U94" s="246">
        <v>76245</v>
      </c>
      <c r="V94" s="246">
        <v>76245</v>
      </c>
      <c r="W94" s="246">
        <v>76245</v>
      </c>
      <c r="X94" s="246">
        <v>76245</v>
      </c>
      <c r="Y94" s="246">
        <v>76245</v>
      </c>
      <c r="Z94" s="246">
        <v>76245</v>
      </c>
      <c r="AA94" s="256">
        <v>76245</v>
      </c>
      <c r="AB94" s="67"/>
      <c r="AC94" s="79"/>
      <c r="AD94" s="71"/>
      <c r="AE94" s="70"/>
      <c r="AF94" s="68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50"/>
      <c r="AS94" s="20"/>
      <c r="AT94" s="58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52"/>
      <c r="BH94" s="50"/>
      <c r="BI94" s="20"/>
      <c r="BJ94" s="58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</row>
    <row r="95" spans="1:74" ht="16.5" thickBo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84"/>
      <c r="M95" s="267" t="s">
        <v>74</v>
      </c>
      <c r="N95" s="257">
        <v>66300</v>
      </c>
      <c r="O95" s="246">
        <v>66300</v>
      </c>
      <c r="P95" s="246">
        <v>76245</v>
      </c>
      <c r="Q95" s="246">
        <v>76245</v>
      </c>
      <c r="R95" s="246">
        <v>76245</v>
      </c>
      <c r="S95" s="246">
        <v>76245</v>
      </c>
      <c r="T95" s="246">
        <v>76245</v>
      </c>
      <c r="U95" s="246">
        <v>76245</v>
      </c>
      <c r="V95" s="246">
        <v>76245</v>
      </c>
      <c r="W95" s="246">
        <v>76245</v>
      </c>
      <c r="X95" s="246">
        <v>76245</v>
      </c>
      <c r="Y95" s="246">
        <v>76245</v>
      </c>
      <c r="Z95" s="246">
        <v>76245</v>
      </c>
      <c r="AA95" s="256">
        <v>76245</v>
      </c>
      <c r="AB95" s="67"/>
      <c r="AC95" s="79"/>
      <c r="AD95" s="71"/>
      <c r="AE95" s="70"/>
      <c r="AF95" s="68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50"/>
      <c r="AS95" s="20"/>
      <c r="AT95" s="58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52"/>
      <c r="BH95" s="50"/>
      <c r="BI95" s="20"/>
      <c r="BJ95" s="58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</row>
    <row r="96" spans="1:74" ht="16.5" thickBo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84"/>
      <c r="M96" s="267" t="s">
        <v>75</v>
      </c>
      <c r="N96" s="257">
        <v>66300</v>
      </c>
      <c r="O96" s="246">
        <v>66300</v>
      </c>
      <c r="P96" s="246">
        <v>76245</v>
      </c>
      <c r="Q96" s="246">
        <v>76245</v>
      </c>
      <c r="R96" s="246">
        <v>76245</v>
      </c>
      <c r="S96" s="246">
        <v>76245</v>
      </c>
      <c r="T96" s="246">
        <v>76245</v>
      </c>
      <c r="U96" s="246">
        <v>76245</v>
      </c>
      <c r="V96" s="246">
        <v>76245</v>
      </c>
      <c r="W96" s="246">
        <v>76245</v>
      </c>
      <c r="X96" s="246">
        <v>76245</v>
      </c>
      <c r="Y96" s="246">
        <v>76245</v>
      </c>
      <c r="Z96" s="246">
        <v>76245</v>
      </c>
      <c r="AA96" s="256">
        <v>76245</v>
      </c>
      <c r="AB96" s="67"/>
      <c r="AC96" s="79"/>
      <c r="AD96" s="71"/>
      <c r="AE96" s="70"/>
      <c r="AF96" s="68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50"/>
      <c r="AS96" s="20"/>
      <c r="AT96" s="58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52"/>
      <c r="BH96" s="50"/>
      <c r="BI96" s="20"/>
      <c r="BJ96" s="58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</row>
    <row r="97" spans="1:74" ht="16.5" thickBo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84"/>
      <c r="M97" s="267" t="s">
        <v>76</v>
      </c>
      <c r="N97" s="257">
        <v>66300</v>
      </c>
      <c r="O97" s="246">
        <v>66300</v>
      </c>
      <c r="P97" s="246">
        <v>76245</v>
      </c>
      <c r="Q97" s="246">
        <v>76245</v>
      </c>
      <c r="R97" s="246">
        <v>76245</v>
      </c>
      <c r="S97" s="246">
        <v>76245</v>
      </c>
      <c r="T97" s="246">
        <v>76245</v>
      </c>
      <c r="U97" s="246">
        <v>76245</v>
      </c>
      <c r="V97" s="246">
        <v>76245</v>
      </c>
      <c r="W97" s="246">
        <v>76245</v>
      </c>
      <c r="X97" s="246">
        <v>76245</v>
      </c>
      <c r="Y97" s="246">
        <v>76245</v>
      </c>
      <c r="Z97" s="246">
        <v>76245</v>
      </c>
      <c r="AA97" s="256">
        <v>76245</v>
      </c>
      <c r="AB97" s="67"/>
      <c r="AC97" s="79"/>
      <c r="AD97" s="71"/>
      <c r="AE97" s="70"/>
      <c r="AF97" s="68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50"/>
      <c r="AS97" s="20"/>
      <c r="AT97" s="58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52"/>
      <c r="BH97" s="50"/>
      <c r="BI97" s="20"/>
      <c r="BJ97" s="58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</row>
    <row r="98" spans="1:74" ht="16.5" thickBo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84"/>
      <c r="M98" s="267" t="s">
        <v>77</v>
      </c>
      <c r="N98" s="257">
        <v>66300</v>
      </c>
      <c r="O98" s="246">
        <v>66300</v>
      </c>
      <c r="P98" s="246">
        <v>76245</v>
      </c>
      <c r="Q98" s="246">
        <v>76245</v>
      </c>
      <c r="R98" s="246">
        <v>76245</v>
      </c>
      <c r="S98" s="246">
        <v>76245</v>
      </c>
      <c r="T98" s="246">
        <v>76245</v>
      </c>
      <c r="U98" s="246">
        <v>76245</v>
      </c>
      <c r="V98" s="246">
        <v>76245</v>
      </c>
      <c r="W98" s="246">
        <v>76245</v>
      </c>
      <c r="X98" s="246">
        <v>76245</v>
      </c>
      <c r="Y98" s="246">
        <v>76245</v>
      </c>
      <c r="Z98" s="246">
        <v>76245</v>
      </c>
      <c r="AA98" s="256">
        <v>76245</v>
      </c>
      <c r="AB98" s="67"/>
      <c r="AC98" s="79"/>
      <c r="AD98" s="71"/>
      <c r="AE98" s="70"/>
      <c r="AF98" s="68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50"/>
      <c r="AS98" s="20"/>
      <c r="AT98" s="58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52"/>
      <c r="BH98" s="50"/>
      <c r="BI98" s="20"/>
      <c r="BJ98" s="58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</row>
    <row r="99" spans="1:74" ht="16.5" thickBo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84"/>
      <c r="M99" s="267" t="s">
        <v>78</v>
      </c>
      <c r="N99" s="257">
        <v>66300</v>
      </c>
      <c r="O99" s="246">
        <v>66300</v>
      </c>
      <c r="P99" s="246">
        <v>76245</v>
      </c>
      <c r="Q99" s="246">
        <v>76245</v>
      </c>
      <c r="R99" s="246">
        <v>76245</v>
      </c>
      <c r="S99" s="246">
        <v>76245</v>
      </c>
      <c r="T99" s="246">
        <v>76245</v>
      </c>
      <c r="U99" s="246">
        <v>76245</v>
      </c>
      <c r="V99" s="246">
        <v>76245</v>
      </c>
      <c r="W99" s="246">
        <v>76245</v>
      </c>
      <c r="X99" s="246">
        <v>76245</v>
      </c>
      <c r="Y99" s="246">
        <v>76245</v>
      </c>
      <c r="Z99" s="246">
        <v>76245</v>
      </c>
      <c r="AA99" s="256">
        <v>76245</v>
      </c>
      <c r="AB99" s="67"/>
      <c r="AC99" s="79"/>
      <c r="AD99" s="71"/>
      <c r="AE99" s="70"/>
      <c r="AF99" s="68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50"/>
      <c r="AS99" s="20"/>
      <c r="AT99" s="58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52"/>
      <c r="BH99" s="50"/>
      <c r="BI99" s="20"/>
      <c r="BJ99" s="58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</row>
    <row r="100" spans="1:74" ht="16.5" thickBo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84"/>
      <c r="M100" s="267" t="s">
        <v>79</v>
      </c>
      <c r="N100" s="257">
        <v>66300</v>
      </c>
      <c r="O100" s="246">
        <v>66300</v>
      </c>
      <c r="P100" s="246">
        <v>76245</v>
      </c>
      <c r="Q100" s="246">
        <v>76245</v>
      </c>
      <c r="R100" s="246">
        <v>76245</v>
      </c>
      <c r="S100" s="246">
        <v>76245</v>
      </c>
      <c r="T100" s="246">
        <v>76245</v>
      </c>
      <c r="U100" s="246">
        <v>76245</v>
      </c>
      <c r="V100" s="246">
        <v>76245</v>
      </c>
      <c r="W100" s="246">
        <v>76245</v>
      </c>
      <c r="X100" s="246">
        <v>76245</v>
      </c>
      <c r="Y100" s="246">
        <v>76245</v>
      </c>
      <c r="Z100" s="246">
        <v>76245</v>
      </c>
      <c r="AA100" s="256">
        <v>76245</v>
      </c>
      <c r="AB100" s="67"/>
      <c r="AC100" s="79"/>
      <c r="AD100" s="71"/>
      <c r="AE100" s="70"/>
      <c r="AF100" s="68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50"/>
      <c r="AS100" s="20"/>
      <c r="AT100" s="58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52"/>
      <c r="BH100" s="50"/>
      <c r="BI100" s="20"/>
      <c r="BJ100" s="58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</row>
    <row r="101" spans="1:74" ht="16.5" thickBo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84"/>
      <c r="M101" s="267" t="s">
        <v>80</v>
      </c>
      <c r="N101" s="257">
        <v>66300</v>
      </c>
      <c r="O101" s="246">
        <v>66300</v>
      </c>
      <c r="P101" s="246">
        <v>76245</v>
      </c>
      <c r="Q101" s="246">
        <v>76245</v>
      </c>
      <c r="R101" s="246">
        <v>76245</v>
      </c>
      <c r="S101" s="246">
        <v>76245</v>
      </c>
      <c r="T101" s="246">
        <v>76245</v>
      </c>
      <c r="U101" s="246">
        <v>76245</v>
      </c>
      <c r="V101" s="246">
        <v>76245</v>
      </c>
      <c r="W101" s="246">
        <v>76245</v>
      </c>
      <c r="X101" s="246">
        <v>76245</v>
      </c>
      <c r="Y101" s="246">
        <v>76245</v>
      </c>
      <c r="Z101" s="246">
        <v>76245</v>
      </c>
      <c r="AA101" s="256">
        <v>76245</v>
      </c>
      <c r="AB101" s="67"/>
      <c r="AC101" s="79"/>
      <c r="AD101" s="71"/>
      <c r="AE101" s="70"/>
      <c r="AF101" s="68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50"/>
      <c r="AS101" s="20"/>
      <c r="AT101" s="58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52"/>
      <c r="BH101" s="50"/>
      <c r="BI101" s="20"/>
      <c r="BJ101" s="58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</row>
    <row r="102" spans="1:74" ht="16.5" thickBo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84"/>
      <c r="M102" s="267" t="s">
        <v>81</v>
      </c>
      <c r="N102" s="257">
        <v>66300</v>
      </c>
      <c r="O102" s="246">
        <v>66300</v>
      </c>
      <c r="P102" s="246">
        <v>76245</v>
      </c>
      <c r="Q102" s="246">
        <v>76245</v>
      </c>
      <c r="R102" s="246">
        <v>76245</v>
      </c>
      <c r="S102" s="246">
        <v>76245</v>
      </c>
      <c r="T102" s="246">
        <v>76245</v>
      </c>
      <c r="U102" s="246">
        <v>76245</v>
      </c>
      <c r="V102" s="246">
        <v>76245</v>
      </c>
      <c r="W102" s="246">
        <v>76245</v>
      </c>
      <c r="X102" s="246">
        <v>76245</v>
      </c>
      <c r="Y102" s="246">
        <v>76245</v>
      </c>
      <c r="Z102" s="246">
        <v>76245</v>
      </c>
      <c r="AA102" s="256">
        <v>76245</v>
      </c>
      <c r="AB102" s="67"/>
      <c r="AC102" s="79"/>
      <c r="AD102" s="71"/>
      <c r="AE102" s="70"/>
      <c r="AF102" s="68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50"/>
      <c r="AS102" s="20"/>
      <c r="AT102" s="58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52"/>
      <c r="BH102" s="50"/>
      <c r="BI102" s="20"/>
      <c r="BJ102" s="58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</row>
    <row r="103" spans="1:74" ht="16.5" thickBo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84"/>
      <c r="M103" s="267" t="s">
        <v>82</v>
      </c>
      <c r="N103" s="257">
        <v>66300</v>
      </c>
      <c r="O103" s="246">
        <v>66300</v>
      </c>
      <c r="P103" s="246">
        <v>76245</v>
      </c>
      <c r="Q103" s="246">
        <v>76245</v>
      </c>
      <c r="R103" s="246">
        <v>76245</v>
      </c>
      <c r="S103" s="246">
        <v>76245</v>
      </c>
      <c r="T103" s="246">
        <v>76245</v>
      </c>
      <c r="U103" s="246">
        <v>76245</v>
      </c>
      <c r="V103" s="246">
        <v>76245</v>
      </c>
      <c r="W103" s="246">
        <v>76245</v>
      </c>
      <c r="X103" s="246">
        <v>76245</v>
      </c>
      <c r="Y103" s="246">
        <v>76245</v>
      </c>
      <c r="Z103" s="246">
        <v>76245</v>
      </c>
      <c r="AA103" s="256">
        <v>76245</v>
      </c>
      <c r="AB103" s="67"/>
      <c r="AC103" s="79"/>
      <c r="AD103" s="71"/>
      <c r="AE103" s="70"/>
      <c r="AF103" s="68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50"/>
      <c r="AS103" s="20"/>
      <c r="AT103" s="58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52"/>
      <c r="BH103" s="50"/>
      <c r="BI103" s="20"/>
      <c r="BJ103" s="58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</row>
    <row r="104" spans="1:74" ht="16.5" thickBo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84"/>
      <c r="M104" s="267" t="s">
        <v>83</v>
      </c>
      <c r="N104" s="257">
        <v>66300</v>
      </c>
      <c r="O104" s="246">
        <v>66300</v>
      </c>
      <c r="P104" s="246">
        <v>76245</v>
      </c>
      <c r="Q104" s="246">
        <v>76245</v>
      </c>
      <c r="R104" s="246">
        <v>76245</v>
      </c>
      <c r="S104" s="246">
        <v>76245</v>
      </c>
      <c r="T104" s="246">
        <v>76245</v>
      </c>
      <c r="U104" s="246">
        <v>76245</v>
      </c>
      <c r="V104" s="246">
        <v>76245</v>
      </c>
      <c r="W104" s="246">
        <v>76245</v>
      </c>
      <c r="X104" s="246">
        <v>76245</v>
      </c>
      <c r="Y104" s="246">
        <v>76245</v>
      </c>
      <c r="Z104" s="246">
        <v>76245</v>
      </c>
      <c r="AA104" s="256">
        <v>76245</v>
      </c>
      <c r="AB104" s="67"/>
      <c r="AC104" s="79"/>
      <c r="AD104" s="71"/>
      <c r="AE104" s="70"/>
      <c r="AF104" s="68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50"/>
      <c r="AS104" s="20"/>
      <c r="AT104" s="58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52"/>
      <c r="BH104" s="50"/>
      <c r="BI104" s="20"/>
      <c r="BJ104" s="58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</row>
    <row r="105" spans="1:74" ht="16.5" thickBo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84"/>
      <c r="M105" s="267" t="s">
        <v>84</v>
      </c>
      <c r="N105" s="257">
        <v>66300</v>
      </c>
      <c r="O105" s="246">
        <v>66300</v>
      </c>
      <c r="P105" s="246">
        <v>76245</v>
      </c>
      <c r="Q105" s="246">
        <v>76245</v>
      </c>
      <c r="R105" s="246">
        <v>76245</v>
      </c>
      <c r="S105" s="246">
        <v>76245</v>
      </c>
      <c r="T105" s="246">
        <v>76245</v>
      </c>
      <c r="U105" s="246">
        <v>76245</v>
      </c>
      <c r="V105" s="246">
        <v>76245</v>
      </c>
      <c r="W105" s="246">
        <v>76245</v>
      </c>
      <c r="X105" s="246">
        <v>76245</v>
      </c>
      <c r="Y105" s="246">
        <v>76245</v>
      </c>
      <c r="Z105" s="246">
        <v>76245</v>
      </c>
      <c r="AA105" s="256">
        <v>76245</v>
      </c>
      <c r="AB105" s="67"/>
      <c r="AC105" s="79"/>
      <c r="AD105" s="71"/>
      <c r="AE105" s="70"/>
      <c r="AF105" s="68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50"/>
      <c r="AS105" s="20"/>
      <c r="AT105" s="58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52"/>
      <c r="BH105" s="50"/>
      <c r="BI105" s="20"/>
      <c r="BJ105" s="58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</row>
    <row r="106" spans="1:74" ht="16.5" thickBo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84"/>
      <c r="M106" s="267" t="s">
        <v>85</v>
      </c>
      <c r="N106" s="257">
        <v>66300</v>
      </c>
      <c r="O106" s="246">
        <v>66300</v>
      </c>
      <c r="P106" s="246">
        <v>76245</v>
      </c>
      <c r="Q106" s="246">
        <v>76245</v>
      </c>
      <c r="R106" s="246">
        <v>76245</v>
      </c>
      <c r="S106" s="246">
        <v>76245</v>
      </c>
      <c r="T106" s="246">
        <v>76245</v>
      </c>
      <c r="U106" s="246">
        <v>76245</v>
      </c>
      <c r="V106" s="246">
        <v>76245</v>
      </c>
      <c r="W106" s="246">
        <v>76245</v>
      </c>
      <c r="X106" s="246">
        <v>76245</v>
      </c>
      <c r="Y106" s="246">
        <v>76245</v>
      </c>
      <c r="Z106" s="246">
        <v>76245</v>
      </c>
      <c r="AA106" s="256">
        <v>76245</v>
      </c>
      <c r="AB106" s="67"/>
      <c r="AC106" s="79"/>
      <c r="AD106" s="71"/>
      <c r="AE106" s="70"/>
      <c r="AF106" s="68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50"/>
      <c r="AS106" s="20"/>
      <c r="AT106" s="58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52"/>
      <c r="BH106" s="50"/>
      <c r="BI106" s="20"/>
      <c r="BJ106" s="58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</row>
    <row r="107" spans="1:74" ht="16.5" thickBo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84"/>
      <c r="M107" s="267" t="s">
        <v>86</v>
      </c>
      <c r="N107" s="257">
        <v>66300</v>
      </c>
      <c r="O107" s="246">
        <v>66300</v>
      </c>
      <c r="P107" s="246">
        <v>76245</v>
      </c>
      <c r="Q107" s="246">
        <v>76245</v>
      </c>
      <c r="R107" s="246">
        <v>76245</v>
      </c>
      <c r="S107" s="246">
        <v>76245</v>
      </c>
      <c r="T107" s="246">
        <v>76245</v>
      </c>
      <c r="U107" s="246">
        <v>76245</v>
      </c>
      <c r="V107" s="246">
        <v>76245</v>
      </c>
      <c r="W107" s="246">
        <v>76245</v>
      </c>
      <c r="X107" s="246">
        <v>76245</v>
      </c>
      <c r="Y107" s="246">
        <v>76245</v>
      </c>
      <c r="Z107" s="246">
        <v>76245</v>
      </c>
      <c r="AA107" s="256">
        <v>76245</v>
      </c>
      <c r="AB107" s="67"/>
      <c r="AC107" s="79"/>
      <c r="AD107" s="71"/>
      <c r="AE107" s="70"/>
      <c r="AF107" s="68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50"/>
      <c r="AS107" s="20"/>
      <c r="AT107" s="58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52"/>
      <c r="BH107" s="50"/>
      <c r="BI107" s="20"/>
      <c r="BJ107" s="58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</row>
    <row r="108" spans="1:74" ht="16.5" thickBo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84"/>
      <c r="M108" s="267" t="s">
        <v>87</v>
      </c>
      <c r="N108" s="257">
        <v>66300</v>
      </c>
      <c r="O108" s="246">
        <v>66300</v>
      </c>
      <c r="P108" s="246">
        <v>76245</v>
      </c>
      <c r="Q108" s="246">
        <v>76245</v>
      </c>
      <c r="R108" s="246">
        <v>76245</v>
      </c>
      <c r="S108" s="246">
        <v>76245</v>
      </c>
      <c r="T108" s="246">
        <v>76245</v>
      </c>
      <c r="U108" s="246">
        <v>76245</v>
      </c>
      <c r="V108" s="246">
        <v>76245</v>
      </c>
      <c r="W108" s="246">
        <v>76245</v>
      </c>
      <c r="X108" s="246">
        <v>76245</v>
      </c>
      <c r="Y108" s="246">
        <v>76245</v>
      </c>
      <c r="Z108" s="246">
        <v>76245</v>
      </c>
      <c r="AA108" s="256">
        <v>76245</v>
      </c>
      <c r="AB108" s="67"/>
      <c r="AC108" s="79"/>
      <c r="AD108" s="71"/>
      <c r="AE108" s="70"/>
      <c r="AF108" s="68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50"/>
      <c r="AS108" s="20"/>
      <c r="AT108" s="58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52"/>
      <c r="BH108" s="50"/>
      <c r="BI108" s="20"/>
      <c r="BJ108" s="58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</row>
    <row r="109" spans="1:74" ht="16.5" thickBo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84"/>
      <c r="M109" s="267" t="s">
        <v>88</v>
      </c>
      <c r="N109" s="257">
        <v>66300</v>
      </c>
      <c r="O109" s="246">
        <v>66300</v>
      </c>
      <c r="P109" s="246">
        <v>76245</v>
      </c>
      <c r="Q109" s="246">
        <v>76245</v>
      </c>
      <c r="R109" s="246">
        <v>76245</v>
      </c>
      <c r="S109" s="246">
        <v>76245</v>
      </c>
      <c r="T109" s="246">
        <v>76245</v>
      </c>
      <c r="U109" s="246">
        <v>76245</v>
      </c>
      <c r="V109" s="246">
        <v>76245</v>
      </c>
      <c r="W109" s="246">
        <v>76245</v>
      </c>
      <c r="X109" s="246">
        <v>76245</v>
      </c>
      <c r="Y109" s="246">
        <v>76245</v>
      </c>
      <c r="Z109" s="246">
        <v>76245</v>
      </c>
      <c r="AA109" s="256">
        <v>76245</v>
      </c>
      <c r="AB109" s="67"/>
      <c r="AC109" s="79"/>
      <c r="AD109" s="71"/>
      <c r="AE109" s="70"/>
      <c r="AF109" s="68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50"/>
      <c r="AS109" s="20"/>
      <c r="AT109" s="58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52"/>
      <c r="BH109" s="50"/>
      <c r="BI109" s="20"/>
      <c r="BJ109" s="58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</row>
    <row r="110" spans="1:74" ht="16.5" thickBo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84"/>
      <c r="M110" s="267" t="s">
        <v>89</v>
      </c>
      <c r="N110" s="257">
        <v>66300</v>
      </c>
      <c r="O110" s="246">
        <v>66300</v>
      </c>
      <c r="P110" s="246">
        <v>76245</v>
      </c>
      <c r="Q110" s="246">
        <v>76245</v>
      </c>
      <c r="R110" s="246">
        <v>76245</v>
      </c>
      <c r="S110" s="246">
        <v>76245</v>
      </c>
      <c r="T110" s="246">
        <v>76245</v>
      </c>
      <c r="U110" s="246">
        <v>76245</v>
      </c>
      <c r="V110" s="246">
        <v>76245</v>
      </c>
      <c r="W110" s="246">
        <v>76245</v>
      </c>
      <c r="X110" s="246">
        <v>76245</v>
      </c>
      <c r="Y110" s="246">
        <v>76245</v>
      </c>
      <c r="Z110" s="246">
        <v>76245</v>
      </c>
      <c r="AA110" s="256">
        <v>76245</v>
      </c>
      <c r="AB110" s="67"/>
      <c r="AC110" s="79"/>
      <c r="AD110" s="71"/>
      <c r="AE110" s="70"/>
      <c r="AF110" s="68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50"/>
      <c r="AS110" s="20"/>
      <c r="AT110" s="58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52"/>
      <c r="BH110" s="50"/>
      <c r="BI110" s="20"/>
      <c r="BJ110" s="58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</row>
    <row r="111" spans="1:74" ht="16.5" thickBo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84"/>
      <c r="M111" s="267" t="s">
        <v>90</v>
      </c>
      <c r="N111" s="257">
        <v>66300</v>
      </c>
      <c r="O111" s="246">
        <v>66300</v>
      </c>
      <c r="P111" s="246">
        <v>76245</v>
      </c>
      <c r="Q111" s="246">
        <v>76245</v>
      </c>
      <c r="R111" s="246">
        <v>76245</v>
      </c>
      <c r="S111" s="246">
        <v>76245</v>
      </c>
      <c r="T111" s="246">
        <v>76245</v>
      </c>
      <c r="U111" s="246">
        <v>76245</v>
      </c>
      <c r="V111" s="246">
        <v>76245</v>
      </c>
      <c r="W111" s="246">
        <v>76245</v>
      </c>
      <c r="X111" s="246">
        <v>76245</v>
      </c>
      <c r="Y111" s="246">
        <v>76245</v>
      </c>
      <c r="Z111" s="246">
        <v>76245</v>
      </c>
      <c r="AA111" s="256">
        <v>76245</v>
      </c>
      <c r="AB111" s="67"/>
      <c r="AC111" s="79"/>
      <c r="AD111" s="71"/>
      <c r="AE111" s="70"/>
      <c r="AF111" s="68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50"/>
      <c r="AS111" s="20"/>
      <c r="AT111" s="58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52"/>
      <c r="BH111" s="50"/>
      <c r="BI111" s="20"/>
      <c r="BJ111" s="58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</row>
    <row r="112" spans="1:74" ht="16.5" thickBo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84"/>
      <c r="M112" s="267" t="s">
        <v>91</v>
      </c>
      <c r="N112" s="257">
        <v>66300</v>
      </c>
      <c r="O112" s="246">
        <v>66300</v>
      </c>
      <c r="P112" s="246">
        <v>76245</v>
      </c>
      <c r="Q112" s="246">
        <v>76245</v>
      </c>
      <c r="R112" s="246">
        <v>76245</v>
      </c>
      <c r="S112" s="246">
        <v>76245</v>
      </c>
      <c r="T112" s="246">
        <v>76245</v>
      </c>
      <c r="U112" s="246">
        <v>76245</v>
      </c>
      <c r="V112" s="246">
        <v>76245</v>
      </c>
      <c r="W112" s="246">
        <v>76245</v>
      </c>
      <c r="X112" s="246">
        <v>76245</v>
      </c>
      <c r="Y112" s="246">
        <v>76245</v>
      </c>
      <c r="Z112" s="246">
        <v>76245</v>
      </c>
      <c r="AA112" s="256">
        <v>76245</v>
      </c>
      <c r="AB112" s="67"/>
      <c r="AC112" s="79"/>
      <c r="AD112" s="71"/>
      <c r="AE112" s="70"/>
      <c r="AF112" s="68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50"/>
      <c r="AS112" s="20"/>
      <c r="AT112" s="58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52"/>
      <c r="BH112" s="50"/>
      <c r="BI112" s="20"/>
      <c r="BJ112" s="58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</row>
    <row r="113" spans="1:74" ht="16.5" thickBo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84"/>
      <c r="M113" s="267" t="s">
        <v>92</v>
      </c>
      <c r="N113" s="257">
        <v>66300</v>
      </c>
      <c r="O113" s="246">
        <v>66300</v>
      </c>
      <c r="P113" s="246">
        <v>76245</v>
      </c>
      <c r="Q113" s="246">
        <v>76245</v>
      </c>
      <c r="R113" s="246">
        <v>76245</v>
      </c>
      <c r="S113" s="246">
        <v>76245</v>
      </c>
      <c r="T113" s="246">
        <v>76245</v>
      </c>
      <c r="U113" s="246">
        <v>76245</v>
      </c>
      <c r="V113" s="246">
        <v>76245</v>
      </c>
      <c r="W113" s="246">
        <v>76245</v>
      </c>
      <c r="X113" s="246">
        <v>76245</v>
      </c>
      <c r="Y113" s="246">
        <v>76245</v>
      </c>
      <c r="Z113" s="246">
        <v>76245</v>
      </c>
      <c r="AA113" s="256">
        <v>76245</v>
      </c>
      <c r="AB113" s="67"/>
      <c r="AC113" s="79"/>
      <c r="AD113" s="71"/>
      <c r="AE113" s="70"/>
      <c r="AF113" s="68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50"/>
      <c r="AS113" s="20"/>
      <c r="AT113" s="58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52"/>
      <c r="BH113" s="50"/>
      <c r="BI113" s="20"/>
      <c r="BJ113" s="58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</row>
    <row r="114" spans="1:74" ht="16.5" thickBo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84"/>
      <c r="M114" s="267" t="s">
        <v>93</v>
      </c>
      <c r="N114" s="257">
        <v>73300</v>
      </c>
      <c r="O114" s="246">
        <v>73300</v>
      </c>
      <c r="P114" s="246">
        <v>84295</v>
      </c>
      <c r="Q114" s="246">
        <v>84295</v>
      </c>
      <c r="R114" s="246">
        <v>84295</v>
      </c>
      <c r="S114" s="246">
        <v>84295</v>
      </c>
      <c r="T114" s="246">
        <v>84295</v>
      </c>
      <c r="U114" s="246">
        <v>84295</v>
      </c>
      <c r="V114" s="246">
        <v>84295</v>
      </c>
      <c r="W114" s="246">
        <v>84295</v>
      </c>
      <c r="X114" s="246">
        <v>84295</v>
      </c>
      <c r="Y114" s="246">
        <v>84295</v>
      </c>
      <c r="Z114" s="246">
        <v>84295</v>
      </c>
      <c r="AA114" s="256">
        <v>84295</v>
      </c>
      <c r="AB114" s="67"/>
      <c r="AC114" s="79"/>
      <c r="AD114" s="71"/>
      <c r="AE114" s="70"/>
      <c r="AF114" s="68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50"/>
      <c r="AS114" s="20"/>
      <c r="AT114" s="58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52"/>
      <c r="BH114" s="50"/>
      <c r="BI114" s="20"/>
      <c r="BJ114" s="58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</row>
    <row r="115" spans="1:74" ht="16.5" thickBo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84"/>
      <c r="M115" s="267" t="s">
        <v>94</v>
      </c>
      <c r="N115" s="257">
        <v>66300</v>
      </c>
      <c r="O115" s="246">
        <v>66300</v>
      </c>
      <c r="P115" s="246">
        <v>76245</v>
      </c>
      <c r="Q115" s="246">
        <v>76245</v>
      </c>
      <c r="R115" s="246">
        <v>76245</v>
      </c>
      <c r="S115" s="246">
        <v>76245</v>
      </c>
      <c r="T115" s="246">
        <v>76245</v>
      </c>
      <c r="U115" s="246">
        <v>76245</v>
      </c>
      <c r="V115" s="246">
        <v>76245</v>
      </c>
      <c r="W115" s="246">
        <v>76245</v>
      </c>
      <c r="X115" s="246">
        <v>76245</v>
      </c>
      <c r="Y115" s="246">
        <v>76245</v>
      </c>
      <c r="Z115" s="246">
        <v>76245</v>
      </c>
      <c r="AA115" s="256">
        <v>76245</v>
      </c>
      <c r="AB115" s="67"/>
      <c r="AC115" s="79"/>
      <c r="AD115" s="71"/>
      <c r="AE115" s="70"/>
      <c r="AF115" s="68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50"/>
      <c r="AS115" s="20"/>
      <c r="AT115" s="58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52"/>
      <c r="BH115" s="50"/>
      <c r="BI115" s="20"/>
      <c r="BJ115" s="58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</row>
    <row r="116" spans="1:74" ht="16.5" thickBo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84"/>
      <c r="M116" s="267" t="s">
        <v>95</v>
      </c>
      <c r="N116" s="257">
        <v>66300</v>
      </c>
      <c r="O116" s="246">
        <v>66300</v>
      </c>
      <c r="P116" s="246">
        <v>76245</v>
      </c>
      <c r="Q116" s="246">
        <v>76245</v>
      </c>
      <c r="R116" s="246">
        <v>76245</v>
      </c>
      <c r="S116" s="246">
        <v>76245</v>
      </c>
      <c r="T116" s="246">
        <v>76245</v>
      </c>
      <c r="U116" s="246">
        <v>76245</v>
      </c>
      <c r="V116" s="246">
        <v>76245</v>
      </c>
      <c r="W116" s="246">
        <v>76245</v>
      </c>
      <c r="X116" s="246">
        <v>76245</v>
      </c>
      <c r="Y116" s="246">
        <v>76245</v>
      </c>
      <c r="Z116" s="246">
        <v>76245</v>
      </c>
      <c r="AA116" s="256">
        <v>76245</v>
      </c>
      <c r="AB116" s="67"/>
      <c r="AC116" s="79"/>
      <c r="AD116" s="71"/>
      <c r="AE116" s="70"/>
      <c r="AF116" s="68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50"/>
      <c r="AS116" s="20"/>
      <c r="AT116" s="58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52"/>
      <c r="BH116" s="50"/>
      <c r="BI116" s="20"/>
      <c r="BJ116" s="58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</row>
    <row r="117" spans="1:74" ht="16.5" thickBo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84"/>
      <c r="M117" s="267" t="s">
        <v>96</v>
      </c>
      <c r="N117" s="257">
        <v>66300</v>
      </c>
      <c r="O117" s="246">
        <v>66300</v>
      </c>
      <c r="P117" s="246">
        <v>76245</v>
      </c>
      <c r="Q117" s="246">
        <v>76245</v>
      </c>
      <c r="R117" s="246">
        <v>76245</v>
      </c>
      <c r="S117" s="246">
        <v>76245</v>
      </c>
      <c r="T117" s="246">
        <v>76245</v>
      </c>
      <c r="U117" s="246">
        <v>76245</v>
      </c>
      <c r="V117" s="246">
        <v>76245</v>
      </c>
      <c r="W117" s="246">
        <v>76245</v>
      </c>
      <c r="X117" s="246">
        <v>76245</v>
      </c>
      <c r="Y117" s="246">
        <v>76245</v>
      </c>
      <c r="Z117" s="246">
        <v>76245</v>
      </c>
      <c r="AA117" s="256">
        <v>76245</v>
      </c>
      <c r="AB117" s="67"/>
      <c r="AC117" s="79"/>
      <c r="AD117" s="71"/>
      <c r="AE117" s="70"/>
      <c r="AF117" s="68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50"/>
      <c r="AS117" s="20"/>
      <c r="AT117" s="58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52"/>
      <c r="BH117" s="50"/>
      <c r="BI117" s="20"/>
      <c r="BJ117" s="58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</row>
    <row r="118" spans="1:74" ht="16.5" thickBo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84"/>
      <c r="M118" s="267" t="s">
        <v>97</v>
      </c>
      <c r="N118" s="257">
        <v>66300</v>
      </c>
      <c r="O118" s="246">
        <v>66300</v>
      </c>
      <c r="P118" s="246">
        <v>76245</v>
      </c>
      <c r="Q118" s="246">
        <v>76245</v>
      </c>
      <c r="R118" s="246">
        <v>76245</v>
      </c>
      <c r="S118" s="246">
        <v>76245</v>
      </c>
      <c r="T118" s="246">
        <v>76245</v>
      </c>
      <c r="U118" s="246">
        <v>76245</v>
      </c>
      <c r="V118" s="246">
        <v>76245</v>
      </c>
      <c r="W118" s="246">
        <v>76245</v>
      </c>
      <c r="X118" s="246">
        <v>76245</v>
      </c>
      <c r="Y118" s="246">
        <v>76245</v>
      </c>
      <c r="Z118" s="246">
        <v>76245</v>
      </c>
      <c r="AA118" s="256">
        <v>76245</v>
      </c>
      <c r="AB118" s="67"/>
      <c r="AC118" s="79"/>
      <c r="AD118" s="71"/>
      <c r="AE118" s="70"/>
      <c r="AF118" s="68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50"/>
      <c r="AS118" s="20"/>
      <c r="AT118" s="58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52"/>
      <c r="BH118" s="50"/>
      <c r="BI118" s="20"/>
      <c r="BJ118" s="58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</row>
    <row r="119" spans="1:74" ht="16.5" thickBo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84"/>
      <c r="M119" s="267" t="s">
        <v>98</v>
      </c>
      <c r="N119" s="257">
        <v>66300</v>
      </c>
      <c r="O119" s="246">
        <v>66300</v>
      </c>
      <c r="P119" s="246">
        <v>76245</v>
      </c>
      <c r="Q119" s="246">
        <v>76245</v>
      </c>
      <c r="R119" s="246">
        <v>76245</v>
      </c>
      <c r="S119" s="246">
        <v>76245</v>
      </c>
      <c r="T119" s="246">
        <v>76245</v>
      </c>
      <c r="U119" s="246">
        <v>76245</v>
      </c>
      <c r="V119" s="246">
        <v>76245</v>
      </c>
      <c r="W119" s="246">
        <v>76245</v>
      </c>
      <c r="X119" s="246">
        <v>76245</v>
      </c>
      <c r="Y119" s="246">
        <v>76245</v>
      </c>
      <c r="Z119" s="246">
        <v>76245</v>
      </c>
      <c r="AA119" s="256">
        <v>76245</v>
      </c>
      <c r="AB119" s="67"/>
      <c r="AC119" s="79"/>
      <c r="AD119" s="71"/>
      <c r="AE119" s="70"/>
      <c r="AF119" s="68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50"/>
      <c r="AS119" s="20"/>
      <c r="AT119" s="58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52"/>
      <c r="BH119" s="50"/>
      <c r="BI119" s="20"/>
      <c r="BJ119" s="58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</row>
    <row r="120" spans="1:74" ht="16.5" thickBo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84"/>
      <c r="M120" s="267" t="s">
        <v>99</v>
      </c>
      <c r="N120" s="257">
        <v>73300</v>
      </c>
      <c r="O120" s="246">
        <v>73300</v>
      </c>
      <c r="P120" s="246">
        <v>84295</v>
      </c>
      <c r="Q120" s="246">
        <v>84295</v>
      </c>
      <c r="R120" s="246">
        <v>84295</v>
      </c>
      <c r="S120" s="246">
        <v>84295</v>
      </c>
      <c r="T120" s="246">
        <v>84295</v>
      </c>
      <c r="U120" s="246">
        <v>84295</v>
      </c>
      <c r="V120" s="246">
        <v>84295</v>
      </c>
      <c r="W120" s="246">
        <v>84295</v>
      </c>
      <c r="X120" s="246">
        <v>84295</v>
      </c>
      <c r="Y120" s="246">
        <v>84295</v>
      </c>
      <c r="Z120" s="246">
        <v>84295</v>
      </c>
      <c r="AA120" s="256">
        <v>84295</v>
      </c>
      <c r="AB120" s="67"/>
      <c r="AC120" s="79"/>
      <c r="AD120" s="71"/>
      <c r="AE120" s="70"/>
      <c r="AF120" s="68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50"/>
      <c r="AS120" s="20"/>
      <c r="AT120" s="58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52"/>
      <c r="BH120" s="50"/>
      <c r="BI120" s="20"/>
      <c r="BJ120" s="58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</row>
    <row r="121" spans="1:74" ht="16.5" thickBo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84"/>
      <c r="M121" s="267" t="s">
        <v>100</v>
      </c>
      <c r="N121" s="257">
        <v>66300</v>
      </c>
      <c r="O121" s="246">
        <v>66300</v>
      </c>
      <c r="P121" s="246">
        <v>76245</v>
      </c>
      <c r="Q121" s="246">
        <v>76245</v>
      </c>
      <c r="R121" s="246">
        <v>76245</v>
      </c>
      <c r="S121" s="246">
        <v>76245</v>
      </c>
      <c r="T121" s="246">
        <v>76245</v>
      </c>
      <c r="U121" s="246">
        <v>76245</v>
      </c>
      <c r="V121" s="246">
        <v>76245</v>
      </c>
      <c r="W121" s="246">
        <v>76245</v>
      </c>
      <c r="X121" s="246">
        <v>76245</v>
      </c>
      <c r="Y121" s="246">
        <v>76245</v>
      </c>
      <c r="Z121" s="246">
        <v>76245</v>
      </c>
      <c r="AA121" s="256">
        <v>76245</v>
      </c>
      <c r="AB121" s="67"/>
      <c r="AC121" s="79"/>
      <c r="AD121" s="71"/>
      <c r="AE121" s="70"/>
      <c r="AF121" s="68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50"/>
      <c r="AS121" s="20"/>
      <c r="AT121" s="58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52"/>
      <c r="BH121" s="50"/>
      <c r="BI121" s="20"/>
      <c r="BJ121" s="58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</row>
    <row r="122" spans="1:74" ht="16.5" thickBo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84"/>
      <c r="M122" s="267" t="s">
        <v>101</v>
      </c>
      <c r="N122" s="257">
        <v>73300</v>
      </c>
      <c r="O122" s="246">
        <v>73300</v>
      </c>
      <c r="P122" s="246">
        <v>84295</v>
      </c>
      <c r="Q122" s="246">
        <v>84295</v>
      </c>
      <c r="R122" s="246">
        <v>84295</v>
      </c>
      <c r="S122" s="246">
        <v>84295</v>
      </c>
      <c r="T122" s="246">
        <v>84295</v>
      </c>
      <c r="U122" s="246">
        <v>84295</v>
      </c>
      <c r="V122" s="246">
        <v>84295</v>
      </c>
      <c r="W122" s="246">
        <v>84295</v>
      </c>
      <c r="X122" s="246">
        <v>84295</v>
      </c>
      <c r="Y122" s="246">
        <v>84295</v>
      </c>
      <c r="Z122" s="246">
        <v>84295</v>
      </c>
      <c r="AA122" s="256">
        <v>84295</v>
      </c>
      <c r="AB122" s="67"/>
      <c r="AC122" s="79"/>
      <c r="AD122" s="71"/>
      <c r="AE122" s="70"/>
      <c r="AF122" s="68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50"/>
      <c r="AS122" s="20"/>
      <c r="AT122" s="58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52"/>
      <c r="BH122" s="50"/>
      <c r="BI122" s="20"/>
      <c r="BJ122" s="58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</row>
    <row r="123" spans="1:74" ht="16.5" thickBo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84"/>
      <c r="M123" s="267" t="s">
        <v>102</v>
      </c>
      <c r="N123" s="257">
        <v>66300</v>
      </c>
      <c r="O123" s="246">
        <v>66300</v>
      </c>
      <c r="P123" s="246">
        <v>76245</v>
      </c>
      <c r="Q123" s="246">
        <v>76245</v>
      </c>
      <c r="R123" s="246">
        <v>76245</v>
      </c>
      <c r="S123" s="246">
        <v>76245</v>
      </c>
      <c r="T123" s="246">
        <v>76245</v>
      </c>
      <c r="U123" s="246">
        <v>76245</v>
      </c>
      <c r="V123" s="246">
        <v>76245</v>
      </c>
      <c r="W123" s="246">
        <v>76245</v>
      </c>
      <c r="X123" s="246">
        <v>76245</v>
      </c>
      <c r="Y123" s="246">
        <v>76245</v>
      </c>
      <c r="Z123" s="246">
        <v>76245</v>
      </c>
      <c r="AA123" s="256">
        <v>76245</v>
      </c>
      <c r="AB123" s="67"/>
      <c r="AC123" s="79"/>
      <c r="AD123" s="71"/>
      <c r="AE123" s="70"/>
      <c r="AF123" s="68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50"/>
      <c r="AS123" s="20"/>
      <c r="AT123" s="58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52"/>
      <c r="BH123" s="50"/>
      <c r="BI123" s="20"/>
      <c r="BJ123" s="58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</row>
    <row r="124" spans="1:74" ht="16.5" thickBo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84"/>
      <c r="M124" s="267" t="s">
        <v>103</v>
      </c>
      <c r="N124" s="257">
        <v>66300</v>
      </c>
      <c r="O124" s="246">
        <v>66300</v>
      </c>
      <c r="P124" s="246">
        <v>76245</v>
      </c>
      <c r="Q124" s="246">
        <v>76245</v>
      </c>
      <c r="R124" s="246">
        <v>76245</v>
      </c>
      <c r="S124" s="246">
        <v>76245</v>
      </c>
      <c r="T124" s="246">
        <v>76245</v>
      </c>
      <c r="U124" s="246">
        <v>76245</v>
      </c>
      <c r="V124" s="246">
        <v>76245</v>
      </c>
      <c r="W124" s="246">
        <v>76245</v>
      </c>
      <c r="X124" s="246">
        <v>76245</v>
      </c>
      <c r="Y124" s="246">
        <v>76245</v>
      </c>
      <c r="Z124" s="246">
        <v>76245</v>
      </c>
      <c r="AA124" s="256">
        <v>76245</v>
      </c>
      <c r="AB124" s="67"/>
      <c r="AC124" s="79"/>
      <c r="AD124" s="71"/>
      <c r="AE124" s="70"/>
      <c r="AF124" s="68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50"/>
      <c r="AS124" s="20"/>
      <c r="AT124" s="58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52"/>
      <c r="BH124" s="50"/>
      <c r="BI124" s="20"/>
      <c r="BJ124" s="58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</row>
    <row r="125" spans="1:74" ht="16.5" thickBo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84"/>
      <c r="M125" s="267" t="s">
        <v>104</v>
      </c>
      <c r="N125" s="257">
        <v>66300</v>
      </c>
      <c r="O125" s="246">
        <v>66300</v>
      </c>
      <c r="P125" s="246">
        <v>76245</v>
      </c>
      <c r="Q125" s="246">
        <v>76245</v>
      </c>
      <c r="R125" s="246">
        <v>76245</v>
      </c>
      <c r="S125" s="246">
        <v>76245</v>
      </c>
      <c r="T125" s="246">
        <v>76245</v>
      </c>
      <c r="U125" s="246">
        <v>76245</v>
      </c>
      <c r="V125" s="246">
        <v>76245</v>
      </c>
      <c r="W125" s="246">
        <v>76245</v>
      </c>
      <c r="X125" s="246">
        <v>76245</v>
      </c>
      <c r="Y125" s="246">
        <v>76245</v>
      </c>
      <c r="Z125" s="246">
        <v>76245</v>
      </c>
      <c r="AA125" s="256">
        <v>76245</v>
      </c>
      <c r="AB125" s="67"/>
      <c r="AC125" s="79"/>
      <c r="AD125" s="71"/>
      <c r="AE125" s="70"/>
      <c r="AF125" s="68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50"/>
      <c r="AS125" s="20"/>
      <c r="AT125" s="58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52"/>
      <c r="BH125" s="50"/>
      <c r="BI125" s="20"/>
      <c r="BJ125" s="58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</row>
    <row r="126" spans="1:74" ht="16.5" thickBo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84"/>
      <c r="M126" s="267" t="s">
        <v>105</v>
      </c>
      <c r="N126" s="257">
        <v>66300</v>
      </c>
      <c r="O126" s="246">
        <v>66300</v>
      </c>
      <c r="P126" s="246">
        <v>76245</v>
      </c>
      <c r="Q126" s="246">
        <v>76245</v>
      </c>
      <c r="R126" s="246">
        <v>76245</v>
      </c>
      <c r="S126" s="246">
        <v>76245</v>
      </c>
      <c r="T126" s="246">
        <v>76245</v>
      </c>
      <c r="U126" s="246">
        <v>76245</v>
      </c>
      <c r="V126" s="246">
        <v>76245</v>
      </c>
      <c r="W126" s="246">
        <v>76245</v>
      </c>
      <c r="X126" s="246">
        <v>76245</v>
      </c>
      <c r="Y126" s="246">
        <v>76245</v>
      </c>
      <c r="Z126" s="246">
        <v>76245</v>
      </c>
      <c r="AA126" s="256">
        <v>76245</v>
      </c>
      <c r="AB126" s="67"/>
      <c r="AC126" s="79"/>
      <c r="AD126" s="71"/>
      <c r="AE126" s="70"/>
      <c r="AF126" s="68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50"/>
      <c r="AS126" s="20"/>
      <c r="AT126" s="58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52"/>
      <c r="BH126" s="50"/>
      <c r="BI126" s="20"/>
      <c r="BJ126" s="58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</row>
    <row r="127" spans="1:74" ht="16.5" thickBo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84"/>
      <c r="M127" s="267" t="s">
        <v>106</v>
      </c>
      <c r="N127" s="257">
        <v>66300</v>
      </c>
      <c r="O127" s="246">
        <v>66300</v>
      </c>
      <c r="P127" s="246">
        <v>76245</v>
      </c>
      <c r="Q127" s="246">
        <v>76245</v>
      </c>
      <c r="R127" s="246">
        <v>76245</v>
      </c>
      <c r="S127" s="246">
        <v>76245</v>
      </c>
      <c r="T127" s="246">
        <v>76245</v>
      </c>
      <c r="U127" s="246">
        <v>76245</v>
      </c>
      <c r="V127" s="246">
        <v>76245</v>
      </c>
      <c r="W127" s="246">
        <v>76245</v>
      </c>
      <c r="X127" s="246">
        <v>76245</v>
      </c>
      <c r="Y127" s="246">
        <v>76245</v>
      </c>
      <c r="Z127" s="246">
        <v>76245</v>
      </c>
      <c r="AA127" s="256">
        <v>76245</v>
      </c>
      <c r="AB127" s="67"/>
      <c r="AC127" s="79"/>
      <c r="AD127" s="71"/>
      <c r="AE127" s="70"/>
      <c r="AF127" s="68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50"/>
      <c r="AS127" s="20"/>
      <c r="AT127" s="58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52"/>
      <c r="BH127" s="50"/>
      <c r="BI127" s="20"/>
      <c r="BJ127" s="58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</row>
    <row r="128" spans="1:74" ht="16.5" thickBo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84"/>
      <c r="M128" s="267" t="s">
        <v>107</v>
      </c>
      <c r="N128" s="257">
        <v>66300</v>
      </c>
      <c r="O128" s="246">
        <v>66300</v>
      </c>
      <c r="P128" s="246">
        <v>76245</v>
      </c>
      <c r="Q128" s="246">
        <v>76245</v>
      </c>
      <c r="R128" s="246">
        <v>76245</v>
      </c>
      <c r="S128" s="246">
        <v>76245</v>
      </c>
      <c r="T128" s="246">
        <v>76245</v>
      </c>
      <c r="U128" s="246">
        <v>76245</v>
      </c>
      <c r="V128" s="246">
        <v>76245</v>
      </c>
      <c r="W128" s="246">
        <v>76245</v>
      </c>
      <c r="X128" s="246">
        <v>76245</v>
      </c>
      <c r="Y128" s="246">
        <v>76245</v>
      </c>
      <c r="Z128" s="246">
        <v>76245</v>
      </c>
      <c r="AA128" s="256">
        <v>76245</v>
      </c>
      <c r="AB128" s="67"/>
      <c r="AC128" s="79"/>
      <c r="AD128" s="71"/>
      <c r="AE128" s="70"/>
      <c r="AF128" s="68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50"/>
      <c r="AS128" s="20"/>
      <c r="AT128" s="58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52"/>
      <c r="BH128" s="50"/>
      <c r="BI128" s="20"/>
      <c r="BJ128" s="58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</row>
    <row r="129" spans="1:74" ht="16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84"/>
      <c r="M129" s="267" t="s">
        <v>108</v>
      </c>
      <c r="N129" s="257">
        <v>73300</v>
      </c>
      <c r="O129" s="246">
        <v>73300</v>
      </c>
      <c r="P129" s="246">
        <v>84295</v>
      </c>
      <c r="Q129" s="246">
        <v>84295</v>
      </c>
      <c r="R129" s="246">
        <v>84295</v>
      </c>
      <c r="S129" s="246">
        <v>84295</v>
      </c>
      <c r="T129" s="246">
        <v>84295</v>
      </c>
      <c r="U129" s="246">
        <v>84295</v>
      </c>
      <c r="V129" s="246">
        <v>84295</v>
      </c>
      <c r="W129" s="246">
        <v>84295</v>
      </c>
      <c r="X129" s="246">
        <v>84295</v>
      </c>
      <c r="Y129" s="246">
        <v>84295</v>
      </c>
      <c r="Z129" s="246">
        <v>84295</v>
      </c>
      <c r="AA129" s="256">
        <v>84295</v>
      </c>
      <c r="AB129" s="67"/>
      <c r="AC129" s="79"/>
      <c r="AD129" s="71"/>
      <c r="AE129" s="70"/>
      <c r="AF129" s="68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50"/>
      <c r="AS129" s="20"/>
      <c r="AT129" s="58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52"/>
      <c r="BH129" s="50"/>
      <c r="BI129" s="20"/>
      <c r="BJ129" s="58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</row>
    <row r="130" spans="1:74" ht="16.5" thickBo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84"/>
      <c r="M130" s="267" t="s">
        <v>109</v>
      </c>
      <c r="N130" s="257">
        <v>66300</v>
      </c>
      <c r="O130" s="246">
        <v>66300</v>
      </c>
      <c r="P130" s="246">
        <v>76245</v>
      </c>
      <c r="Q130" s="246">
        <v>76245</v>
      </c>
      <c r="R130" s="246">
        <v>76245</v>
      </c>
      <c r="S130" s="246">
        <v>76245</v>
      </c>
      <c r="T130" s="246">
        <v>76245</v>
      </c>
      <c r="U130" s="246">
        <v>76245</v>
      </c>
      <c r="V130" s="246">
        <v>76245</v>
      </c>
      <c r="W130" s="246">
        <v>76245</v>
      </c>
      <c r="X130" s="246">
        <v>76245</v>
      </c>
      <c r="Y130" s="246">
        <v>76245</v>
      </c>
      <c r="Z130" s="246">
        <v>76245</v>
      </c>
      <c r="AA130" s="256">
        <v>76245</v>
      </c>
      <c r="AB130" s="67"/>
      <c r="AC130" s="79"/>
      <c r="AD130" s="71"/>
      <c r="AE130" s="70"/>
      <c r="AF130" s="68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50"/>
      <c r="AS130" s="20"/>
      <c r="AT130" s="58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52"/>
      <c r="BH130" s="50"/>
      <c r="BI130" s="20"/>
      <c r="BJ130" s="58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</row>
    <row r="131" spans="1:74" ht="16.5" thickBo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84"/>
      <c r="M131" s="267" t="s">
        <v>110</v>
      </c>
      <c r="N131" s="257">
        <v>66300</v>
      </c>
      <c r="O131" s="246">
        <v>66300</v>
      </c>
      <c r="P131" s="246">
        <v>76245</v>
      </c>
      <c r="Q131" s="246">
        <v>76245</v>
      </c>
      <c r="R131" s="246">
        <v>76245</v>
      </c>
      <c r="S131" s="246">
        <v>76245</v>
      </c>
      <c r="T131" s="246">
        <v>76245</v>
      </c>
      <c r="U131" s="246">
        <v>76245</v>
      </c>
      <c r="V131" s="246">
        <v>76245</v>
      </c>
      <c r="W131" s="246">
        <v>76245</v>
      </c>
      <c r="X131" s="246">
        <v>76245</v>
      </c>
      <c r="Y131" s="246">
        <v>76245</v>
      </c>
      <c r="Z131" s="246">
        <v>76245</v>
      </c>
      <c r="AA131" s="256">
        <v>76245</v>
      </c>
      <c r="AB131" s="67"/>
      <c r="AC131" s="79"/>
      <c r="AD131" s="71"/>
      <c r="AE131" s="70"/>
      <c r="AF131" s="68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50"/>
      <c r="AS131" s="20"/>
      <c r="AT131" s="58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52"/>
      <c r="BH131" s="50"/>
      <c r="BI131" s="20"/>
      <c r="BJ131" s="58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</row>
    <row r="132" spans="1:74" ht="16.5" thickBo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84"/>
      <c r="M132" s="267" t="s">
        <v>111</v>
      </c>
      <c r="N132" s="257">
        <v>66300</v>
      </c>
      <c r="O132" s="246">
        <v>66300</v>
      </c>
      <c r="P132" s="246">
        <v>76245</v>
      </c>
      <c r="Q132" s="246">
        <v>76245</v>
      </c>
      <c r="R132" s="246">
        <v>76245</v>
      </c>
      <c r="S132" s="246">
        <v>76245</v>
      </c>
      <c r="T132" s="246">
        <v>76245</v>
      </c>
      <c r="U132" s="246">
        <v>76245</v>
      </c>
      <c r="V132" s="246">
        <v>76245</v>
      </c>
      <c r="W132" s="246">
        <v>76245</v>
      </c>
      <c r="X132" s="246">
        <v>76245</v>
      </c>
      <c r="Y132" s="246">
        <v>76245</v>
      </c>
      <c r="Z132" s="246">
        <v>76245</v>
      </c>
      <c r="AA132" s="256">
        <v>76245</v>
      </c>
      <c r="AB132" s="67"/>
      <c r="AC132" s="79"/>
      <c r="AD132" s="71"/>
      <c r="AE132" s="70"/>
      <c r="AF132" s="68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50"/>
      <c r="AS132" s="20"/>
      <c r="AT132" s="58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52"/>
      <c r="BH132" s="50"/>
      <c r="BI132" s="20"/>
      <c r="BJ132" s="58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</row>
    <row r="133" spans="1:74" ht="16.5" thickBo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84"/>
      <c r="M133" s="267" t="s">
        <v>112</v>
      </c>
      <c r="N133" s="257">
        <v>66300</v>
      </c>
      <c r="O133" s="246">
        <v>66300</v>
      </c>
      <c r="P133" s="246">
        <v>76245</v>
      </c>
      <c r="Q133" s="246">
        <v>76245</v>
      </c>
      <c r="R133" s="246">
        <v>76245</v>
      </c>
      <c r="S133" s="246">
        <v>76245</v>
      </c>
      <c r="T133" s="246">
        <v>76245</v>
      </c>
      <c r="U133" s="246">
        <v>76245</v>
      </c>
      <c r="V133" s="246">
        <v>76245</v>
      </c>
      <c r="W133" s="246">
        <v>76245</v>
      </c>
      <c r="X133" s="246">
        <v>76245</v>
      </c>
      <c r="Y133" s="246">
        <v>76245</v>
      </c>
      <c r="Z133" s="246">
        <v>76245</v>
      </c>
      <c r="AA133" s="256">
        <v>76245</v>
      </c>
      <c r="AB133" s="67"/>
      <c r="AC133" s="79"/>
      <c r="AD133" s="71"/>
      <c r="AE133" s="70"/>
      <c r="AF133" s="68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50"/>
      <c r="AS133" s="20"/>
      <c r="AT133" s="58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52"/>
      <c r="BH133" s="50"/>
      <c r="BI133" s="20"/>
      <c r="BJ133" s="58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</row>
    <row r="134" spans="1:74" ht="16.5" thickBo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84"/>
      <c r="M134" s="267" t="s">
        <v>113</v>
      </c>
      <c r="N134" s="257">
        <v>66300</v>
      </c>
      <c r="O134" s="246">
        <v>66300</v>
      </c>
      <c r="P134" s="246">
        <v>76245</v>
      </c>
      <c r="Q134" s="246">
        <v>76245</v>
      </c>
      <c r="R134" s="246">
        <v>76245</v>
      </c>
      <c r="S134" s="246">
        <v>76245</v>
      </c>
      <c r="T134" s="246">
        <v>76245</v>
      </c>
      <c r="U134" s="246">
        <v>76245</v>
      </c>
      <c r="V134" s="246">
        <v>76245</v>
      </c>
      <c r="W134" s="246">
        <v>76245</v>
      </c>
      <c r="X134" s="246">
        <v>76245</v>
      </c>
      <c r="Y134" s="246">
        <v>76245</v>
      </c>
      <c r="Z134" s="246">
        <v>76245</v>
      </c>
      <c r="AA134" s="256">
        <v>76245</v>
      </c>
      <c r="AB134" s="67"/>
      <c r="AC134" s="79"/>
      <c r="AD134" s="71"/>
      <c r="AE134" s="70"/>
      <c r="AF134" s="68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50"/>
      <c r="AS134" s="20"/>
      <c r="AT134" s="58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52"/>
      <c r="BH134" s="50"/>
      <c r="BI134" s="20"/>
      <c r="BJ134" s="58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</row>
    <row r="135" spans="1:74" ht="16.5" thickBo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84"/>
      <c r="M135" s="267" t="s">
        <v>114</v>
      </c>
      <c r="N135" s="257">
        <v>66300</v>
      </c>
      <c r="O135" s="246">
        <v>66300</v>
      </c>
      <c r="P135" s="246">
        <v>76245</v>
      </c>
      <c r="Q135" s="246">
        <v>76245</v>
      </c>
      <c r="R135" s="246">
        <v>76245</v>
      </c>
      <c r="S135" s="246">
        <v>76245</v>
      </c>
      <c r="T135" s="246">
        <v>76245</v>
      </c>
      <c r="U135" s="246">
        <v>76245</v>
      </c>
      <c r="V135" s="246">
        <v>76245</v>
      </c>
      <c r="W135" s="246">
        <v>76245</v>
      </c>
      <c r="X135" s="246">
        <v>76245</v>
      </c>
      <c r="Y135" s="246">
        <v>76245</v>
      </c>
      <c r="Z135" s="246">
        <v>76245</v>
      </c>
      <c r="AA135" s="256">
        <v>76245</v>
      </c>
      <c r="AB135" s="67"/>
      <c r="AC135" s="79"/>
      <c r="AD135" s="71"/>
      <c r="AE135" s="70"/>
      <c r="AF135" s="68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50"/>
      <c r="AS135" s="20"/>
      <c r="AT135" s="58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52"/>
      <c r="BH135" s="50"/>
      <c r="BI135" s="20"/>
      <c r="BJ135" s="58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</row>
    <row r="136" spans="1:74" ht="16.5" thickBo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84"/>
      <c r="M136" s="267" t="s">
        <v>115</v>
      </c>
      <c r="N136" s="257">
        <v>66300</v>
      </c>
      <c r="O136" s="246">
        <v>66300</v>
      </c>
      <c r="P136" s="246">
        <v>76245</v>
      </c>
      <c r="Q136" s="246">
        <v>76245</v>
      </c>
      <c r="R136" s="246">
        <v>76245</v>
      </c>
      <c r="S136" s="246">
        <v>76245</v>
      </c>
      <c r="T136" s="246">
        <v>76245</v>
      </c>
      <c r="U136" s="246">
        <v>76245</v>
      </c>
      <c r="V136" s="246">
        <v>76245</v>
      </c>
      <c r="W136" s="246">
        <v>76245</v>
      </c>
      <c r="X136" s="246">
        <v>76245</v>
      </c>
      <c r="Y136" s="246">
        <v>76245</v>
      </c>
      <c r="Z136" s="246">
        <v>76245</v>
      </c>
      <c r="AA136" s="256">
        <v>76245</v>
      </c>
      <c r="AB136" s="67"/>
      <c r="AC136" s="79"/>
      <c r="AD136" s="71"/>
      <c r="AE136" s="70"/>
      <c r="AF136" s="68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50"/>
      <c r="AS136" s="20"/>
      <c r="AT136" s="58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52"/>
      <c r="BH136" s="50"/>
      <c r="BI136" s="20"/>
      <c r="BJ136" s="58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</row>
    <row r="137" spans="1:74" ht="16.5" thickBo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84"/>
      <c r="M137" s="267" t="s">
        <v>116</v>
      </c>
      <c r="N137" s="257">
        <v>66300</v>
      </c>
      <c r="O137" s="246">
        <v>66300</v>
      </c>
      <c r="P137" s="246">
        <v>76245</v>
      </c>
      <c r="Q137" s="246">
        <v>76245</v>
      </c>
      <c r="R137" s="246">
        <v>76245</v>
      </c>
      <c r="S137" s="246">
        <v>76245</v>
      </c>
      <c r="T137" s="246">
        <v>76245</v>
      </c>
      <c r="U137" s="246">
        <v>76245</v>
      </c>
      <c r="V137" s="246">
        <v>76245</v>
      </c>
      <c r="W137" s="246">
        <v>76245</v>
      </c>
      <c r="X137" s="246">
        <v>76245</v>
      </c>
      <c r="Y137" s="246">
        <v>76245</v>
      </c>
      <c r="Z137" s="246">
        <v>76245</v>
      </c>
      <c r="AA137" s="256">
        <v>76245</v>
      </c>
      <c r="AB137" s="67"/>
      <c r="AC137" s="79"/>
      <c r="AD137" s="71"/>
      <c r="AE137" s="70"/>
      <c r="AF137" s="68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50"/>
      <c r="AS137" s="20"/>
      <c r="AT137" s="58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52"/>
      <c r="BH137" s="50"/>
      <c r="BI137" s="20"/>
      <c r="BJ137" s="58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</row>
    <row r="138" spans="1:74" ht="16.5" thickBo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84"/>
      <c r="M138" s="267" t="s">
        <v>117</v>
      </c>
      <c r="N138" s="257">
        <v>66300</v>
      </c>
      <c r="O138" s="246">
        <v>66300</v>
      </c>
      <c r="P138" s="246">
        <v>76245</v>
      </c>
      <c r="Q138" s="246">
        <v>76245</v>
      </c>
      <c r="R138" s="246">
        <v>76245</v>
      </c>
      <c r="S138" s="246">
        <v>76245</v>
      </c>
      <c r="T138" s="246">
        <v>76245</v>
      </c>
      <c r="U138" s="246">
        <v>76245</v>
      </c>
      <c r="V138" s="246">
        <v>76245</v>
      </c>
      <c r="W138" s="246">
        <v>76245</v>
      </c>
      <c r="X138" s="246">
        <v>76245</v>
      </c>
      <c r="Y138" s="246">
        <v>76245</v>
      </c>
      <c r="Z138" s="246">
        <v>76245</v>
      </c>
      <c r="AA138" s="256">
        <v>76245</v>
      </c>
      <c r="AB138" s="67"/>
      <c r="AC138" s="79"/>
      <c r="AD138" s="71"/>
      <c r="AE138" s="70"/>
      <c r="AF138" s="68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50"/>
      <c r="AS138" s="20"/>
      <c r="AT138" s="58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52"/>
      <c r="BH138" s="50"/>
      <c r="BI138" s="20"/>
      <c r="BJ138" s="58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</row>
    <row r="139" spans="1:74" ht="16.5" thickBo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84"/>
      <c r="M139" s="267" t="s">
        <v>118</v>
      </c>
      <c r="N139" s="257">
        <v>66300</v>
      </c>
      <c r="O139" s="246">
        <v>66300</v>
      </c>
      <c r="P139" s="246">
        <v>76245</v>
      </c>
      <c r="Q139" s="246">
        <v>76245</v>
      </c>
      <c r="R139" s="246">
        <v>76245</v>
      </c>
      <c r="S139" s="246">
        <v>76245</v>
      </c>
      <c r="T139" s="246">
        <v>76245</v>
      </c>
      <c r="U139" s="246">
        <v>76245</v>
      </c>
      <c r="V139" s="246">
        <v>76245</v>
      </c>
      <c r="W139" s="246">
        <v>76245</v>
      </c>
      <c r="X139" s="246">
        <v>76245</v>
      </c>
      <c r="Y139" s="246">
        <v>76245</v>
      </c>
      <c r="Z139" s="246">
        <v>76245</v>
      </c>
      <c r="AA139" s="256">
        <v>76245</v>
      </c>
      <c r="AB139" s="67"/>
      <c r="AC139" s="79"/>
      <c r="AD139" s="71"/>
      <c r="AE139" s="70"/>
      <c r="AF139" s="68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50"/>
      <c r="AS139" s="20"/>
      <c r="AT139" s="58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52"/>
      <c r="BH139" s="50"/>
      <c r="BI139" s="20"/>
      <c r="BJ139" s="58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</row>
    <row r="140" spans="1:74" ht="16.5" thickBo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84"/>
      <c r="M140" s="267" t="s">
        <v>119</v>
      </c>
      <c r="N140" s="257">
        <v>66300</v>
      </c>
      <c r="O140" s="246">
        <v>66300</v>
      </c>
      <c r="P140" s="246">
        <v>76245</v>
      </c>
      <c r="Q140" s="246">
        <v>76245</v>
      </c>
      <c r="R140" s="246">
        <v>76245</v>
      </c>
      <c r="S140" s="246">
        <v>76245</v>
      </c>
      <c r="T140" s="246">
        <v>76245</v>
      </c>
      <c r="U140" s="246">
        <v>76245</v>
      </c>
      <c r="V140" s="246">
        <v>76245</v>
      </c>
      <c r="W140" s="246">
        <v>76245</v>
      </c>
      <c r="X140" s="246">
        <v>76245</v>
      </c>
      <c r="Y140" s="246">
        <v>76245</v>
      </c>
      <c r="Z140" s="246">
        <v>76245</v>
      </c>
      <c r="AA140" s="256">
        <v>76245</v>
      </c>
      <c r="AB140" s="67"/>
      <c r="AC140" s="79"/>
      <c r="AD140" s="71"/>
      <c r="AE140" s="70"/>
      <c r="AF140" s="68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50"/>
      <c r="AS140" s="20"/>
      <c r="AT140" s="58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52"/>
      <c r="BH140" s="50"/>
      <c r="BI140" s="20"/>
      <c r="BJ140" s="58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</row>
    <row r="141" spans="1:74" ht="16.5" thickBo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84"/>
      <c r="M141" s="267" t="s">
        <v>120</v>
      </c>
      <c r="N141" s="257">
        <v>66300</v>
      </c>
      <c r="O141" s="246">
        <v>66300</v>
      </c>
      <c r="P141" s="246">
        <v>76245</v>
      </c>
      <c r="Q141" s="246">
        <v>76245</v>
      </c>
      <c r="R141" s="246">
        <v>76245</v>
      </c>
      <c r="S141" s="246">
        <v>76245</v>
      </c>
      <c r="T141" s="246">
        <v>76245</v>
      </c>
      <c r="U141" s="246">
        <v>76245</v>
      </c>
      <c r="V141" s="246">
        <v>76245</v>
      </c>
      <c r="W141" s="246">
        <v>76245</v>
      </c>
      <c r="X141" s="246">
        <v>76245</v>
      </c>
      <c r="Y141" s="246">
        <v>76245</v>
      </c>
      <c r="Z141" s="246">
        <v>76245</v>
      </c>
      <c r="AA141" s="256">
        <v>76245</v>
      </c>
      <c r="AB141" s="67"/>
      <c r="AC141" s="79"/>
      <c r="AD141" s="71"/>
      <c r="AE141" s="70"/>
      <c r="AF141" s="68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50"/>
      <c r="AS141" s="20"/>
      <c r="AT141" s="58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52"/>
      <c r="BH141" s="50"/>
      <c r="BI141" s="20"/>
      <c r="BJ141" s="58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</row>
    <row r="142" spans="1:74" ht="16.5" thickBo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84"/>
      <c r="M142" s="267" t="s">
        <v>121</v>
      </c>
      <c r="N142" s="257">
        <v>66300</v>
      </c>
      <c r="O142" s="246">
        <v>66300</v>
      </c>
      <c r="P142" s="246">
        <v>76245</v>
      </c>
      <c r="Q142" s="246">
        <v>76245</v>
      </c>
      <c r="R142" s="246">
        <v>76245</v>
      </c>
      <c r="S142" s="246">
        <v>76245</v>
      </c>
      <c r="T142" s="246">
        <v>76245</v>
      </c>
      <c r="U142" s="246">
        <v>76245</v>
      </c>
      <c r="V142" s="246">
        <v>76245</v>
      </c>
      <c r="W142" s="246">
        <v>76245</v>
      </c>
      <c r="X142" s="246">
        <v>76245</v>
      </c>
      <c r="Y142" s="246">
        <v>76245</v>
      </c>
      <c r="Z142" s="246">
        <v>76245</v>
      </c>
      <c r="AA142" s="256">
        <v>76245</v>
      </c>
      <c r="AB142" s="67"/>
      <c r="AC142" s="79"/>
      <c r="AD142" s="71"/>
      <c r="AE142" s="70"/>
      <c r="AF142" s="68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50"/>
      <c r="AS142" s="20"/>
      <c r="AT142" s="58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52"/>
      <c r="BH142" s="50"/>
      <c r="BI142" s="20"/>
      <c r="BJ142" s="58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</row>
    <row r="143" spans="1:74" ht="16.5" thickBo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84"/>
      <c r="M143" s="267" t="s">
        <v>122</v>
      </c>
      <c r="N143" s="257">
        <v>66300</v>
      </c>
      <c r="O143" s="246">
        <v>66300</v>
      </c>
      <c r="P143" s="246">
        <v>76245</v>
      </c>
      <c r="Q143" s="246">
        <v>76245</v>
      </c>
      <c r="R143" s="246">
        <v>76245</v>
      </c>
      <c r="S143" s="246">
        <v>76245</v>
      </c>
      <c r="T143" s="246">
        <v>76245</v>
      </c>
      <c r="U143" s="246">
        <v>76245</v>
      </c>
      <c r="V143" s="246">
        <v>76245</v>
      </c>
      <c r="W143" s="246">
        <v>76245</v>
      </c>
      <c r="X143" s="246">
        <v>76245</v>
      </c>
      <c r="Y143" s="246">
        <v>76245</v>
      </c>
      <c r="Z143" s="246">
        <v>76245</v>
      </c>
      <c r="AA143" s="256">
        <v>76245</v>
      </c>
      <c r="AB143" s="67"/>
      <c r="AC143" s="79"/>
      <c r="AD143" s="71"/>
      <c r="AE143" s="70"/>
      <c r="AF143" s="68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50"/>
      <c r="AS143" s="20"/>
      <c r="AT143" s="58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52"/>
      <c r="BH143" s="50"/>
      <c r="BI143" s="20"/>
      <c r="BJ143" s="58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</row>
    <row r="144" spans="1:74" ht="16.5" thickBo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84"/>
      <c r="M144" s="267" t="s">
        <v>123</v>
      </c>
      <c r="N144" s="257">
        <v>66300</v>
      </c>
      <c r="O144" s="246">
        <v>66300</v>
      </c>
      <c r="P144" s="246">
        <v>76245</v>
      </c>
      <c r="Q144" s="246">
        <v>76245</v>
      </c>
      <c r="R144" s="246">
        <v>76245</v>
      </c>
      <c r="S144" s="246">
        <v>76245</v>
      </c>
      <c r="T144" s="246">
        <v>76245</v>
      </c>
      <c r="U144" s="246">
        <v>76245</v>
      </c>
      <c r="V144" s="246">
        <v>76245</v>
      </c>
      <c r="W144" s="246">
        <v>76245</v>
      </c>
      <c r="X144" s="246">
        <v>76245</v>
      </c>
      <c r="Y144" s="246">
        <v>76245</v>
      </c>
      <c r="Z144" s="246">
        <v>76245</v>
      </c>
      <c r="AA144" s="256">
        <v>76245</v>
      </c>
      <c r="AB144" s="67"/>
      <c r="AC144" s="79"/>
      <c r="AD144" s="71"/>
      <c r="AE144" s="70"/>
      <c r="AF144" s="68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50"/>
      <c r="AS144" s="20"/>
      <c r="AT144" s="58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52"/>
      <c r="BH144" s="50"/>
      <c r="BI144" s="20"/>
      <c r="BJ144" s="58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</row>
    <row r="145" spans="1:74" ht="16.5" thickBo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84"/>
      <c r="M145" s="267" t="s">
        <v>124</v>
      </c>
      <c r="N145" s="257">
        <v>66300</v>
      </c>
      <c r="O145" s="246">
        <v>66300</v>
      </c>
      <c r="P145" s="246">
        <v>76245</v>
      </c>
      <c r="Q145" s="246">
        <v>76245</v>
      </c>
      <c r="R145" s="246">
        <v>76245</v>
      </c>
      <c r="S145" s="246">
        <v>76245</v>
      </c>
      <c r="T145" s="246">
        <v>76245</v>
      </c>
      <c r="U145" s="246">
        <v>76245</v>
      </c>
      <c r="V145" s="246">
        <v>76245</v>
      </c>
      <c r="W145" s="246">
        <v>76245</v>
      </c>
      <c r="X145" s="246">
        <v>76245</v>
      </c>
      <c r="Y145" s="246">
        <v>76245</v>
      </c>
      <c r="Z145" s="246">
        <v>76245</v>
      </c>
      <c r="AA145" s="256">
        <v>76245</v>
      </c>
      <c r="AB145" s="67"/>
      <c r="AC145" s="79"/>
      <c r="AD145" s="71"/>
      <c r="AE145" s="70"/>
      <c r="AF145" s="68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50"/>
      <c r="AS145" s="20"/>
      <c r="AT145" s="58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52"/>
      <c r="BH145" s="50"/>
      <c r="BI145" s="20"/>
      <c r="BJ145" s="58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</row>
    <row r="146" spans="1:74" ht="16.5" thickBo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84"/>
      <c r="M146" s="267" t="s">
        <v>125</v>
      </c>
      <c r="N146" s="257">
        <v>66300</v>
      </c>
      <c r="O146" s="246">
        <v>66300</v>
      </c>
      <c r="P146" s="246">
        <v>76245</v>
      </c>
      <c r="Q146" s="246">
        <v>76245</v>
      </c>
      <c r="R146" s="246">
        <v>76245</v>
      </c>
      <c r="S146" s="246">
        <v>76245</v>
      </c>
      <c r="T146" s="246">
        <v>76245</v>
      </c>
      <c r="U146" s="246">
        <v>76245</v>
      </c>
      <c r="V146" s="246">
        <v>76245</v>
      </c>
      <c r="W146" s="246">
        <v>76245</v>
      </c>
      <c r="X146" s="246">
        <v>76245</v>
      </c>
      <c r="Y146" s="246">
        <v>76245</v>
      </c>
      <c r="Z146" s="246">
        <v>76245</v>
      </c>
      <c r="AA146" s="256">
        <v>76245</v>
      </c>
      <c r="AB146" s="67"/>
      <c r="AC146" s="79"/>
      <c r="AD146" s="71"/>
      <c r="AE146" s="70"/>
      <c r="AF146" s="68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50"/>
      <c r="AS146" s="20"/>
      <c r="AT146" s="58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52"/>
      <c r="BH146" s="50"/>
      <c r="BI146" s="20"/>
      <c r="BJ146" s="58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</row>
    <row r="147" spans="1:74" ht="16.5" thickBo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84"/>
      <c r="M147" s="267" t="s">
        <v>126</v>
      </c>
      <c r="N147" s="257">
        <v>66300</v>
      </c>
      <c r="O147" s="246">
        <v>66300</v>
      </c>
      <c r="P147" s="246">
        <v>76245</v>
      </c>
      <c r="Q147" s="246">
        <v>76245</v>
      </c>
      <c r="R147" s="246">
        <v>76245</v>
      </c>
      <c r="S147" s="246">
        <v>76245</v>
      </c>
      <c r="T147" s="246">
        <v>76245</v>
      </c>
      <c r="U147" s="246">
        <v>76245</v>
      </c>
      <c r="V147" s="246">
        <v>76245</v>
      </c>
      <c r="W147" s="246">
        <v>76245</v>
      </c>
      <c r="X147" s="246">
        <v>76245</v>
      </c>
      <c r="Y147" s="246">
        <v>76245</v>
      </c>
      <c r="Z147" s="246">
        <v>76245</v>
      </c>
      <c r="AA147" s="256">
        <v>76245</v>
      </c>
      <c r="AB147" s="67"/>
      <c r="AC147" s="79"/>
      <c r="AD147" s="71"/>
      <c r="AE147" s="70"/>
      <c r="AF147" s="68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50"/>
      <c r="AS147" s="20"/>
      <c r="AT147" s="58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52"/>
      <c r="BH147" s="50"/>
      <c r="BI147" s="20"/>
      <c r="BJ147" s="58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</row>
    <row r="148" spans="1:74" ht="16.5" thickBo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84"/>
      <c r="M148" s="267" t="s">
        <v>127</v>
      </c>
      <c r="N148" s="257">
        <v>66300</v>
      </c>
      <c r="O148" s="246">
        <v>66300</v>
      </c>
      <c r="P148" s="246">
        <v>76245</v>
      </c>
      <c r="Q148" s="246">
        <v>76245</v>
      </c>
      <c r="R148" s="246">
        <v>76245</v>
      </c>
      <c r="S148" s="246">
        <v>76245</v>
      </c>
      <c r="T148" s="246">
        <v>76245</v>
      </c>
      <c r="U148" s="246">
        <v>76245</v>
      </c>
      <c r="V148" s="246">
        <v>76245</v>
      </c>
      <c r="W148" s="246">
        <v>76245</v>
      </c>
      <c r="X148" s="246">
        <v>76245</v>
      </c>
      <c r="Y148" s="246">
        <v>76245</v>
      </c>
      <c r="Z148" s="246">
        <v>76245</v>
      </c>
      <c r="AA148" s="256">
        <v>76245</v>
      </c>
      <c r="AB148" s="67"/>
      <c r="AC148" s="79"/>
      <c r="AD148" s="71"/>
      <c r="AE148" s="70"/>
      <c r="AF148" s="68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50"/>
      <c r="AS148" s="20"/>
      <c r="AT148" s="58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52"/>
      <c r="BH148" s="50"/>
      <c r="BI148" s="20"/>
      <c r="BJ148" s="58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</row>
    <row r="149" spans="1:74" ht="16.5" thickBo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84"/>
      <c r="M149" s="267" t="s">
        <v>128</v>
      </c>
      <c r="N149" s="257">
        <v>66300</v>
      </c>
      <c r="O149" s="246">
        <v>66300</v>
      </c>
      <c r="P149" s="246">
        <v>76245</v>
      </c>
      <c r="Q149" s="246">
        <v>76245</v>
      </c>
      <c r="R149" s="246">
        <v>76245</v>
      </c>
      <c r="S149" s="246">
        <v>76245</v>
      </c>
      <c r="T149" s="246">
        <v>76245</v>
      </c>
      <c r="U149" s="246">
        <v>76245</v>
      </c>
      <c r="V149" s="246">
        <v>76245</v>
      </c>
      <c r="W149" s="246">
        <v>76245</v>
      </c>
      <c r="X149" s="246">
        <v>76245</v>
      </c>
      <c r="Y149" s="246">
        <v>76245</v>
      </c>
      <c r="Z149" s="246">
        <v>76245</v>
      </c>
      <c r="AA149" s="256">
        <v>76245</v>
      </c>
      <c r="AB149" s="67"/>
      <c r="AC149" s="79"/>
      <c r="AD149" s="71"/>
      <c r="AE149" s="70"/>
      <c r="AF149" s="68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50"/>
      <c r="AS149" s="20"/>
      <c r="AT149" s="58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52"/>
      <c r="BH149" s="50"/>
      <c r="BI149" s="20"/>
      <c r="BJ149" s="58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</row>
    <row r="150" spans="1:74" ht="16.5" thickBo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84"/>
      <c r="M150" s="267" t="s">
        <v>129</v>
      </c>
      <c r="N150" s="257">
        <v>66300</v>
      </c>
      <c r="O150" s="246">
        <v>66300</v>
      </c>
      <c r="P150" s="246">
        <v>76245</v>
      </c>
      <c r="Q150" s="246">
        <v>76245</v>
      </c>
      <c r="R150" s="246">
        <v>76245</v>
      </c>
      <c r="S150" s="246">
        <v>76245</v>
      </c>
      <c r="T150" s="246">
        <v>76245</v>
      </c>
      <c r="U150" s="246">
        <v>76245</v>
      </c>
      <c r="V150" s="246">
        <v>76245</v>
      </c>
      <c r="W150" s="246">
        <v>76245</v>
      </c>
      <c r="X150" s="246">
        <v>76245</v>
      </c>
      <c r="Y150" s="246">
        <v>76245</v>
      </c>
      <c r="Z150" s="246">
        <v>76245</v>
      </c>
      <c r="AA150" s="256">
        <v>76245</v>
      </c>
      <c r="AB150" s="67"/>
      <c r="AC150" s="79"/>
      <c r="AD150" s="71"/>
      <c r="AE150" s="70"/>
      <c r="AF150" s="68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50"/>
      <c r="AS150" s="20"/>
      <c r="AT150" s="58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52"/>
      <c r="BH150" s="50"/>
      <c r="BI150" s="20"/>
      <c r="BJ150" s="58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</row>
    <row r="151" spans="1:74" ht="16.5" thickBo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84"/>
      <c r="M151" s="267" t="s">
        <v>130</v>
      </c>
      <c r="N151" s="257">
        <v>66300</v>
      </c>
      <c r="O151" s="246">
        <v>66300</v>
      </c>
      <c r="P151" s="246">
        <v>76245</v>
      </c>
      <c r="Q151" s="246">
        <v>76245</v>
      </c>
      <c r="R151" s="246">
        <v>76245</v>
      </c>
      <c r="S151" s="246">
        <v>76245</v>
      </c>
      <c r="T151" s="246">
        <v>76245</v>
      </c>
      <c r="U151" s="246">
        <v>76245</v>
      </c>
      <c r="V151" s="246">
        <v>76245</v>
      </c>
      <c r="W151" s="246">
        <v>76245</v>
      </c>
      <c r="X151" s="246">
        <v>76245</v>
      </c>
      <c r="Y151" s="246">
        <v>76245</v>
      </c>
      <c r="Z151" s="246">
        <v>76245</v>
      </c>
      <c r="AA151" s="256">
        <v>76245</v>
      </c>
      <c r="AB151" s="67"/>
      <c r="AC151" s="79"/>
      <c r="AD151" s="71"/>
      <c r="AE151" s="70"/>
      <c r="AF151" s="68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50"/>
      <c r="AS151" s="20"/>
      <c r="AT151" s="58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52"/>
      <c r="BH151" s="50"/>
      <c r="BI151" s="20"/>
      <c r="BJ151" s="58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</row>
    <row r="152" spans="1:74" ht="16.5" thickBo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84"/>
      <c r="M152" s="267" t="s">
        <v>131</v>
      </c>
      <c r="N152" s="257">
        <v>66300</v>
      </c>
      <c r="O152" s="246">
        <v>66300</v>
      </c>
      <c r="P152" s="246">
        <v>76245</v>
      </c>
      <c r="Q152" s="246">
        <v>76245</v>
      </c>
      <c r="R152" s="246">
        <v>76245</v>
      </c>
      <c r="S152" s="246">
        <v>76245</v>
      </c>
      <c r="T152" s="246">
        <v>76245</v>
      </c>
      <c r="U152" s="246">
        <v>76245</v>
      </c>
      <c r="V152" s="246">
        <v>76245</v>
      </c>
      <c r="W152" s="246">
        <v>76245</v>
      </c>
      <c r="X152" s="246">
        <v>76245</v>
      </c>
      <c r="Y152" s="246">
        <v>76245</v>
      </c>
      <c r="Z152" s="246">
        <v>76245</v>
      </c>
      <c r="AA152" s="256">
        <v>76245</v>
      </c>
      <c r="AB152" s="67"/>
      <c r="AC152" s="79"/>
      <c r="AD152" s="71"/>
      <c r="AE152" s="70"/>
      <c r="AF152" s="68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50"/>
      <c r="AS152" s="20"/>
      <c r="AT152" s="58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52"/>
      <c r="BH152" s="50"/>
      <c r="BI152" s="20"/>
      <c r="BJ152" s="58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</row>
    <row r="153" spans="1:74" ht="16.5" thickBo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84"/>
      <c r="M153" s="267" t="s">
        <v>132</v>
      </c>
      <c r="N153" s="257">
        <v>66300</v>
      </c>
      <c r="O153" s="246">
        <v>66300</v>
      </c>
      <c r="P153" s="246">
        <v>76245</v>
      </c>
      <c r="Q153" s="246">
        <v>76245</v>
      </c>
      <c r="R153" s="246">
        <v>76245</v>
      </c>
      <c r="S153" s="246">
        <v>76245</v>
      </c>
      <c r="T153" s="246">
        <v>76245</v>
      </c>
      <c r="U153" s="246">
        <v>76245</v>
      </c>
      <c r="V153" s="246">
        <v>76245</v>
      </c>
      <c r="W153" s="246">
        <v>76245</v>
      </c>
      <c r="X153" s="246">
        <v>76245</v>
      </c>
      <c r="Y153" s="246">
        <v>76245</v>
      </c>
      <c r="Z153" s="246">
        <v>76245</v>
      </c>
      <c r="AA153" s="256">
        <v>76245</v>
      </c>
      <c r="AB153" s="67"/>
      <c r="AC153" s="79"/>
      <c r="AD153" s="71"/>
      <c r="AE153" s="70"/>
      <c r="AF153" s="68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50"/>
      <c r="AS153" s="20"/>
      <c r="AT153" s="58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52"/>
      <c r="BH153" s="50"/>
      <c r="BI153" s="20"/>
      <c r="BJ153" s="58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</row>
    <row r="154" spans="1:74" ht="16.5" thickBo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84"/>
      <c r="M154" s="267" t="s">
        <v>133</v>
      </c>
      <c r="N154" s="257">
        <v>66300</v>
      </c>
      <c r="O154" s="246">
        <v>66300</v>
      </c>
      <c r="P154" s="246">
        <v>76245</v>
      </c>
      <c r="Q154" s="246">
        <v>76245</v>
      </c>
      <c r="R154" s="246">
        <v>76245</v>
      </c>
      <c r="S154" s="246">
        <v>76245</v>
      </c>
      <c r="T154" s="246">
        <v>76245</v>
      </c>
      <c r="U154" s="246">
        <v>76245</v>
      </c>
      <c r="V154" s="246">
        <v>76245</v>
      </c>
      <c r="W154" s="246">
        <v>76245</v>
      </c>
      <c r="X154" s="246">
        <v>76245</v>
      </c>
      <c r="Y154" s="246">
        <v>76245</v>
      </c>
      <c r="Z154" s="246">
        <v>76245</v>
      </c>
      <c r="AA154" s="256">
        <v>76245</v>
      </c>
      <c r="AB154" s="67"/>
      <c r="AC154" s="79"/>
      <c r="AD154" s="71"/>
      <c r="AE154" s="70"/>
      <c r="AF154" s="68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50"/>
      <c r="AS154" s="20"/>
      <c r="AT154" s="58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52"/>
      <c r="BH154" s="50"/>
      <c r="BI154" s="20"/>
      <c r="BJ154" s="58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</row>
    <row r="155" spans="1:74" ht="16.5" thickBo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84"/>
      <c r="M155" s="267" t="s">
        <v>134</v>
      </c>
      <c r="N155" s="257">
        <v>66300</v>
      </c>
      <c r="O155" s="246">
        <v>66300</v>
      </c>
      <c r="P155" s="246">
        <v>76245</v>
      </c>
      <c r="Q155" s="246">
        <v>76245</v>
      </c>
      <c r="R155" s="246">
        <v>76245</v>
      </c>
      <c r="S155" s="246">
        <v>76245</v>
      </c>
      <c r="T155" s="246">
        <v>76245</v>
      </c>
      <c r="U155" s="246">
        <v>76245</v>
      </c>
      <c r="V155" s="246">
        <v>76245</v>
      </c>
      <c r="W155" s="246">
        <v>76245</v>
      </c>
      <c r="X155" s="246">
        <v>76245</v>
      </c>
      <c r="Y155" s="246">
        <v>76245</v>
      </c>
      <c r="Z155" s="246">
        <v>76245</v>
      </c>
      <c r="AA155" s="256">
        <v>76245</v>
      </c>
      <c r="AB155" s="67"/>
      <c r="AC155" s="79"/>
      <c r="AD155" s="71"/>
      <c r="AE155" s="70"/>
      <c r="AF155" s="68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50"/>
      <c r="AS155" s="20"/>
      <c r="AT155" s="58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52"/>
      <c r="BH155" s="50"/>
      <c r="BI155" s="20"/>
      <c r="BJ155" s="58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</row>
    <row r="156" spans="1:74" ht="16.5" thickBo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84"/>
      <c r="M156" s="267" t="s">
        <v>135</v>
      </c>
      <c r="N156" s="257">
        <v>66300</v>
      </c>
      <c r="O156" s="246">
        <v>66300</v>
      </c>
      <c r="P156" s="246">
        <v>76245</v>
      </c>
      <c r="Q156" s="246">
        <v>76245</v>
      </c>
      <c r="R156" s="246">
        <v>76245</v>
      </c>
      <c r="S156" s="246">
        <v>76245</v>
      </c>
      <c r="T156" s="246">
        <v>76245</v>
      </c>
      <c r="U156" s="246">
        <v>76245</v>
      </c>
      <c r="V156" s="246">
        <v>76245</v>
      </c>
      <c r="W156" s="246">
        <v>76245</v>
      </c>
      <c r="X156" s="246">
        <v>76245</v>
      </c>
      <c r="Y156" s="246">
        <v>76245</v>
      </c>
      <c r="Z156" s="246">
        <v>76245</v>
      </c>
      <c r="AA156" s="256">
        <v>76245</v>
      </c>
      <c r="AB156" s="67"/>
      <c r="AC156" s="79"/>
      <c r="AD156" s="71"/>
      <c r="AE156" s="70"/>
      <c r="AF156" s="68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50"/>
      <c r="AS156" s="20"/>
      <c r="AT156" s="58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52"/>
      <c r="BH156" s="50"/>
      <c r="BI156" s="20"/>
      <c r="BJ156" s="58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</row>
    <row r="157" spans="1:74" ht="16.5" thickBo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84"/>
      <c r="M157" s="267" t="s">
        <v>136</v>
      </c>
      <c r="N157" s="257">
        <v>66300</v>
      </c>
      <c r="O157" s="246">
        <v>66300</v>
      </c>
      <c r="P157" s="246">
        <v>76245</v>
      </c>
      <c r="Q157" s="246">
        <v>76245</v>
      </c>
      <c r="R157" s="246">
        <v>76245</v>
      </c>
      <c r="S157" s="246">
        <v>76245</v>
      </c>
      <c r="T157" s="246">
        <v>76245</v>
      </c>
      <c r="U157" s="246">
        <v>76245</v>
      </c>
      <c r="V157" s="246">
        <v>76245</v>
      </c>
      <c r="W157" s="246">
        <v>76245</v>
      </c>
      <c r="X157" s="246">
        <v>76245</v>
      </c>
      <c r="Y157" s="246">
        <v>76245</v>
      </c>
      <c r="Z157" s="246">
        <v>76245</v>
      </c>
      <c r="AA157" s="256">
        <v>76245</v>
      </c>
      <c r="AB157" s="67"/>
      <c r="AC157" s="79"/>
      <c r="AD157" s="71"/>
      <c r="AE157" s="70"/>
      <c r="AF157" s="68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50"/>
      <c r="AS157" s="20"/>
      <c r="AT157" s="58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52"/>
      <c r="BH157" s="50"/>
      <c r="BI157" s="20"/>
      <c r="BJ157" s="58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</row>
    <row r="158" spans="1:74" ht="16.5" thickBot="1">
      <c r="A158" s="72"/>
      <c r="B158" s="72"/>
      <c r="C158" s="72"/>
      <c r="D158" s="72"/>
      <c r="E158" s="72"/>
      <c r="F158" s="72"/>
      <c r="G158" s="72"/>
      <c r="H158" s="72"/>
      <c r="I158" s="86"/>
      <c r="J158" s="63"/>
      <c r="K158" s="87"/>
      <c r="L158" s="84"/>
      <c r="M158" s="267" t="s">
        <v>137</v>
      </c>
      <c r="N158" s="257">
        <v>66300</v>
      </c>
      <c r="O158" s="246">
        <v>66300</v>
      </c>
      <c r="P158" s="246">
        <v>76245</v>
      </c>
      <c r="Q158" s="246">
        <v>76245</v>
      </c>
      <c r="R158" s="246">
        <v>76245</v>
      </c>
      <c r="S158" s="246">
        <v>76245</v>
      </c>
      <c r="T158" s="246">
        <v>76245</v>
      </c>
      <c r="U158" s="246">
        <v>76245</v>
      </c>
      <c r="V158" s="246">
        <v>76245</v>
      </c>
      <c r="W158" s="246">
        <v>76245</v>
      </c>
      <c r="X158" s="246">
        <v>76245</v>
      </c>
      <c r="Y158" s="246">
        <v>76245</v>
      </c>
      <c r="Z158" s="246">
        <v>76245</v>
      </c>
      <c r="AA158" s="256">
        <v>76245</v>
      </c>
      <c r="AB158" s="67"/>
      <c r="AC158" s="79"/>
      <c r="AD158" s="71"/>
      <c r="AE158" s="70"/>
      <c r="AF158" s="68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50"/>
      <c r="AS158" s="20"/>
      <c r="AT158" s="58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52"/>
      <c r="BH158" s="50"/>
      <c r="BI158" s="20"/>
      <c r="BJ158" s="58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</row>
    <row r="159" spans="1:74" ht="16.5" thickBot="1">
      <c r="A159" s="72"/>
      <c r="B159" s="72"/>
      <c r="C159" s="72"/>
      <c r="D159" s="72"/>
      <c r="E159" s="72"/>
      <c r="F159" s="72"/>
      <c r="G159" s="72"/>
      <c r="H159" s="72"/>
      <c r="I159" s="86"/>
      <c r="J159" s="63"/>
      <c r="K159" s="87"/>
      <c r="L159" s="84"/>
      <c r="M159" s="267" t="s">
        <v>138</v>
      </c>
      <c r="N159" s="257">
        <v>66300</v>
      </c>
      <c r="O159" s="246">
        <v>66300</v>
      </c>
      <c r="P159" s="246">
        <v>76245</v>
      </c>
      <c r="Q159" s="246">
        <v>76245</v>
      </c>
      <c r="R159" s="246">
        <v>76245</v>
      </c>
      <c r="S159" s="246">
        <v>76245</v>
      </c>
      <c r="T159" s="246">
        <v>76245</v>
      </c>
      <c r="U159" s="246">
        <v>76245</v>
      </c>
      <c r="V159" s="246">
        <v>76245</v>
      </c>
      <c r="W159" s="246">
        <v>76245</v>
      </c>
      <c r="X159" s="246">
        <v>76245</v>
      </c>
      <c r="Y159" s="246">
        <v>76245</v>
      </c>
      <c r="Z159" s="246">
        <v>76245</v>
      </c>
      <c r="AA159" s="256">
        <v>76245</v>
      </c>
      <c r="AB159" s="67"/>
      <c r="AC159" s="79"/>
      <c r="AD159" s="71"/>
      <c r="AE159" s="70"/>
      <c r="AF159" s="68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50"/>
      <c r="AS159" s="20"/>
      <c r="AT159" s="58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52"/>
      <c r="BH159" s="50"/>
      <c r="BI159" s="20"/>
      <c r="BJ159" s="58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</row>
    <row r="160" spans="1:74" ht="16.5" thickBot="1">
      <c r="A160" s="72"/>
      <c r="B160" s="72"/>
      <c r="C160" s="72"/>
      <c r="D160" s="72"/>
      <c r="E160" s="72"/>
      <c r="F160" s="72"/>
      <c r="G160" s="72"/>
      <c r="H160" s="72"/>
      <c r="I160" s="86"/>
      <c r="J160" s="63"/>
      <c r="K160" s="87"/>
      <c r="L160" s="84"/>
      <c r="M160" s="267" t="s">
        <v>139</v>
      </c>
      <c r="N160" s="257">
        <v>66300</v>
      </c>
      <c r="O160" s="246">
        <v>66300</v>
      </c>
      <c r="P160" s="246">
        <v>76245</v>
      </c>
      <c r="Q160" s="246">
        <v>76245</v>
      </c>
      <c r="R160" s="246">
        <v>76245</v>
      </c>
      <c r="S160" s="246">
        <v>76245</v>
      </c>
      <c r="T160" s="246">
        <v>76245</v>
      </c>
      <c r="U160" s="246">
        <v>76245</v>
      </c>
      <c r="V160" s="246">
        <v>76245</v>
      </c>
      <c r="W160" s="246">
        <v>76245</v>
      </c>
      <c r="X160" s="246">
        <v>76245</v>
      </c>
      <c r="Y160" s="246">
        <v>76245</v>
      </c>
      <c r="Z160" s="246">
        <v>76245</v>
      </c>
      <c r="AA160" s="256">
        <v>76245</v>
      </c>
      <c r="AB160" s="67"/>
      <c r="AC160" s="79"/>
      <c r="AD160" s="71"/>
      <c r="AE160" s="70"/>
      <c r="AF160" s="68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50"/>
      <c r="AS160" s="20"/>
      <c r="AT160" s="58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52"/>
      <c r="BH160" s="50"/>
      <c r="BI160" s="20"/>
      <c r="BJ160" s="58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</row>
    <row r="161" spans="1:74" ht="16.5" thickBot="1">
      <c r="A161" s="72"/>
      <c r="B161" s="72"/>
      <c r="C161" s="72"/>
      <c r="D161" s="72"/>
      <c r="E161" s="72"/>
      <c r="F161" s="72"/>
      <c r="G161" s="72"/>
      <c r="H161" s="72"/>
      <c r="I161" s="86"/>
      <c r="J161" s="63"/>
      <c r="K161" s="87"/>
      <c r="L161" s="84"/>
      <c r="M161" s="267" t="s">
        <v>140</v>
      </c>
      <c r="N161" s="257">
        <v>66300</v>
      </c>
      <c r="O161" s="246">
        <v>66300</v>
      </c>
      <c r="P161" s="246">
        <v>76245</v>
      </c>
      <c r="Q161" s="246">
        <v>76245</v>
      </c>
      <c r="R161" s="246">
        <v>76245</v>
      </c>
      <c r="S161" s="246">
        <v>76245</v>
      </c>
      <c r="T161" s="246">
        <v>76245</v>
      </c>
      <c r="U161" s="246">
        <v>76245</v>
      </c>
      <c r="V161" s="246">
        <v>76245</v>
      </c>
      <c r="W161" s="246">
        <v>76245</v>
      </c>
      <c r="X161" s="246">
        <v>76245</v>
      </c>
      <c r="Y161" s="246">
        <v>76245</v>
      </c>
      <c r="Z161" s="246">
        <v>76245</v>
      </c>
      <c r="AA161" s="256">
        <v>76245</v>
      </c>
      <c r="AB161" s="67"/>
      <c r="AC161" s="79"/>
      <c r="AD161" s="71"/>
      <c r="AE161" s="70"/>
      <c r="AF161" s="68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50"/>
      <c r="AS161" s="20"/>
      <c r="AT161" s="58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52"/>
      <c r="BH161" s="50"/>
      <c r="BI161" s="20"/>
      <c r="BJ161" s="58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</row>
    <row r="162" spans="1:74" ht="16.5" thickBot="1">
      <c r="A162" s="72"/>
      <c r="B162" s="72"/>
      <c r="C162" s="72"/>
      <c r="D162" s="72"/>
      <c r="E162" s="72"/>
      <c r="F162" s="72"/>
      <c r="G162" s="72"/>
      <c r="H162" s="72"/>
      <c r="I162" s="86"/>
      <c r="J162" s="63"/>
      <c r="K162" s="87"/>
      <c r="L162" s="84"/>
      <c r="M162" s="267" t="s">
        <v>141</v>
      </c>
      <c r="N162" s="257">
        <v>66300</v>
      </c>
      <c r="O162" s="246">
        <v>66300</v>
      </c>
      <c r="P162" s="246">
        <v>76245</v>
      </c>
      <c r="Q162" s="246">
        <v>76245</v>
      </c>
      <c r="R162" s="246">
        <v>76245</v>
      </c>
      <c r="S162" s="246">
        <v>76245</v>
      </c>
      <c r="T162" s="246">
        <v>76245</v>
      </c>
      <c r="U162" s="246">
        <v>76245</v>
      </c>
      <c r="V162" s="246">
        <v>76245</v>
      </c>
      <c r="W162" s="246">
        <v>76245</v>
      </c>
      <c r="X162" s="246">
        <v>76245</v>
      </c>
      <c r="Y162" s="246">
        <v>76245</v>
      </c>
      <c r="Z162" s="246">
        <v>76245</v>
      </c>
      <c r="AA162" s="256">
        <v>76245</v>
      </c>
      <c r="AB162" s="67"/>
      <c r="AC162" s="79"/>
      <c r="AD162" s="71"/>
      <c r="AE162" s="70"/>
      <c r="AF162" s="68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50"/>
      <c r="AS162" s="20"/>
      <c r="AT162" s="58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52"/>
      <c r="BH162" s="50"/>
      <c r="BI162" s="20"/>
      <c r="BJ162" s="58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</row>
    <row r="163" spans="1:74" ht="16.5" thickBot="1">
      <c r="A163" s="72"/>
      <c r="B163" s="72"/>
      <c r="C163" s="72"/>
      <c r="D163" s="72"/>
      <c r="E163" s="72"/>
      <c r="F163" s="72"/>
      <c r="G163" s="72"/>
      <c r="H163" s="72"/>
      <c r="I163" s="86"/>
      <c r="J163" s="63"/>
      <c r="K163" s="87"/>
      <c r="L163" s="84"/>
      <c r="M163" s="267" t="s">
        <v>142</v>
      </c>
      <c r="N163" s="257">
        <v>66300</v>
      </c>
      <c r="O163" s="246">
        <v>66300</v>
      </c>
      <c r="P163" s="246">
        <v>76245</v>
      </c>
      <c r="Q163" s="246">
        <v>76245</v>
      </c>
      <c r="R163" s="246">
        <v>76245</v>
      </c>
      <c r="S163" s="246">
        <v>76245</v>
      </c>
      <c r="T163" s="246">
        <v>76245</v>
      </c>
      <c r="U163" s="246">
        <v>76245</v>
      </c>
      <c r="V163" s="246">
        <v>76245</v>
      </c>
      <c r="W163" s="246">
        <v>76245</v>
      </c>
      <c r="X163" s="246">
        <v>76245</v>
      </c>
      <c r="Y163" s="246">
        <v>76245</v>
      </c>
      <c r="Z163" s="246">
        <v>76245</v>
      </c>
      <c r="AA163" s="256">
        <v>76245</v>
      </c>
      <c r="AB163" s="67"/>
      <c r="AC163" s="79"/>
      <c r="AD163" s="71"/>
      <c r="AE163" s="70"/>
      <c r="AF163" s="68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50"/>
      <c r="AS163" s="20"/>
      <c r="AT163" s="58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52"/>
      <c r="BH163" s="50"/>
      <c r="BI163" s="20"/>
      <c r="BJ163" s="58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</row>
    <row r="164" spans="1:74" ht="16.5" thickBot="1">
      <c r="A164" s="72"/>
      <c r="B164" s="72"/>
      <c r="C164" s="72"/>
      <c r="D164" s="72"/>
      <c r="E164" s="72"/>
      <c r="F164" s="72"/>
      <c r="G164" s="72"/>
      <c r="H164" s="72"/>
      <c r="I164" s="86"/>
      <c r="J164" s="63"/>
      <c r="K164" s="87"/>
      <c r="L164" s="84"/>
      <c r="M164" s="267" t="s">
        <v>143</v>
      </c>
      <c r="N164" s="257">
        <v>66300</v>
      </c>
      <c r="O164" s="246">
        <v>66300</v>
      </c>
      <c r="P164" s="246">
        <v>76245</v>
      </c>
      <c r="Q164" s="246">
        <v>76245</v>
      </c>
      <c r="R164" s="246">
        <v>76245</v>
      </c>
      <c r="S164" s="246">
        <v>76245</v>
      </c>
      <c r="T164" s="246">
        <v>76245</v>
      </c>
      <c r="U164" s="246">
        <v>76245</v>
      </c>
      <c r="V164" s="246">
        <v>76245</v>
      </c>
      <c r="W164" s="246">
        <v>76245</v>
      </c>
      <c r="X164" s="246">
        <v>76245</v>
      </c>
      <c r="Y164" s="246">
        <v>76245</v>
      </c>
      <c r="Z164" s="246">
        <v>76245</v>
      </c>
      <c r="AA164" s="256">
        <v>76245</v>
      </c>
      <c r="AB164" s="67"/>
      <c r="AC164" s="79"/>
      <c r="AD164" s="71"/>
      <c r="AE164" s="70"/>
      <c r="AF164" s="68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50"/>
      <c r="AS164" s="20"/>
      <c r="AT164" s="58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52"/>
      <c r="BH164" s="50"/>
      <c r="BI164" s="20"/>
      <c r="BJ164" s="58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</row>
    <row r="165" spans="1:74" ht="16.5" thickBot="1">
      <c r="A165" s="72"/>
      <c r="B165" s="72"/>
      <c r="C165" s="72"/>
      <c r="D165" s="72"/>
      <c r="E165" s="72"/>
      <c r="F165" s="72"/>
      <c r="G165" s="72"/>
      <c r="H165" s="72"/>
      <c r="I165" s="86"/>
      <c r="J165" s="63"/>
      <c r="K165" s="87"/>
      <c r="L165" s="84"/>
      <c r="M165" s="267" t="s">
        <v>144</v>
      </c>
      <c r="N165" s="257">
        <v>66300</v>
      </c>
      <c r="O165" s="246">
        <v>66300</v>
      </c>
      <c r="P165" s="246">
        <v>76245</v>
      </c>
      <c r="Q165" s="246">
        <v>76245</v>
      </c>
      <c r="R165" s="246">
        <v>76245</v>
      </c>
      <c r="S165" s="246">
        <v>76245</v>
      </c>
      <c r="T165" s="246">
        <v>76245</v>
      </c>
      <c r="U165" s="246">
        <v>76245</v>
      </c>
      <c r="V165" s="246">
        <v>76245</v>
      </c>
      <c r="W165" s="246">
        <v>76245</v>
      </c>
      <c r="X165" s="246">
        <v>76245</v>
      </c>
      <c r="Y165" s="246">
        <v>76245</v>
      </c>
      <c r="Z165" s="246">
        <v>76245</v>
      </c>
      <c r="AA165" s="256">
        <v>76245</v>
      </c>
      <c r="AB165" s="67"/>
      <c r="AC165" s="79"/>
      <c r="AD165" s="71"/>
      <c r="AE165" s="70"/>
      <c r="AF165" s="68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50"/>
      <c r="AS165" s="20"/>
      <c r="AT165" s="58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52"/>
      <c r="BH165" s="50"/>
      <c r="BI165" s="20"/>
      <c r="BJ165" s="58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</row>
    <row r="166" spans="1:74" ht="16.5" thickBot="1">
      <c r="A166" s="72"/>
      <c r="B166" s="72"/>
      <c r="C166" s="72"/>
      <c r="D166" s="72"/>
      <c r="E166" s="72"/>
      <c r="F166" s="72"/>
      <c r="G166" s="72"/>
      <c r="H166" s="72"/>
      <c r="I166" s="86"/>
      <c r="J166" s="63"/>
      <c r="K166" s="87"/>
      <c r="L166" s="84"/>
      <c r="M166" s="267" t="s">
        <v>145</v>
      </c>
      <c r="N166" s="257">
        <v>66300</v>
      </c>
      <c r="O166" s="246">
        <v>66300</v>
      </c>
      <c r="P166" s="246">
        <v>76245</v>
      </c>
      <c r="Q166" s="246">
        <v>76245</v>
      </c>
      <c r="R166" s="246">
        <v>76245</v>
      </c>
      <c r="S166" s="246">
        <v>76245</v>
      </c>
      <c r="T166" s="246">
        <v>76245</v>
      </c>
      <c r="U166" s="246">
        <v>76245</v>
      </c>
      <c r="V166" s="246">
        <v>76245</v>
      </c>
      <c r="W166" s="246">
        <v>76245</v>
      </c>
      <c r="X166" s="246">
        <v>76245</v>
      </c>
      <c r="Y166" s="246">
        <v>76245</v>
      </c>
      <c r="Z166" s="246">
        <v>76245</v>
      </c>
      <c r="AA166" s="256">
        <v>76245</v>
      </c>
      <c r="AB166" s="67"/>
      <c r="AC166" s="79"/>
      <c r="AD166" s="71"/>
      <c r="AE166" s="70"/>
      <c r="AF166" s="68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50"/>
      <c r="AS166" s="20"/>
      <c r="AT166" s="58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52"/>
      <c r="BH166" s="50"/>
      <c r="BI166" s="20"/>
      <c r="BJ166" s="58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</row>
    <row r="167" spans="1:74" ht="16.5" thickBot="1">
      <c r="A167" s="72"/>
      <c r="B167" s="72"/>
      <c r="C167" s="72"/>
      <c r="D167" s="72"/>
      <c r="E167" s="72"/>
      <c r="F167" s="72"/>
      <c r="G167" s="72"/>
      <c r="H167" s="72"/>
      <c r="I167" s="86"/>
      <c r="J167" s="63"/>
      <c r="K167" s="87"/>
      <c r="L167" s="84"/>
      <c r="M167" s="267" t="s">
        <v>146</v>
      </c>
      <c r="N167" s="257">
        <v>66300</v>
      </c>
      <c r="O167" s="246">
        <v>66300</v>
      </c>
      <c r="P167" s="246">
        <v>76245</v>
      </c>
      <c r="Q167" s="246">
        <v>76245</v>
      </c>
      <c r="R167" s="246">
        <v>76245</v>
      </c>
      <c r="S167" s="246">
        <v>76245</v>
      </c>
      <c r="T167" s="246">
        <v>76245</v>
      </c>
      <c r="U167" s="246">
        <v>76245</v>
      </c>
      <c r="V167" s="246">
        <v>76245</v>
      </c>
      <c r="W167" s="246">
        <v>76245</v>
      </c>
      <c r="X167" s="246">
        <v>76245</v>
      </c>
      <c r="Y167" s="246">
        <v>76245</v>
      </c>
      <c r="Z167" s="246">
        <v>76245</v>
      </c>
      <c r="AA167" s="256">
        <v>76245</v>
      </c>
      <c r="AB167" s="67"/>
      <c r="AC167" s="79"/>
      <c r="AD167" s="71"/>
      <c r="AE167" s="70"/>
      <c r="AF167" s="68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50"/>
      <c r="AS167" s="20"/>
      <c r="AT167" s="58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52"/>
      <c r="BH167" s="50"/>
      <c r="BI167" s="20"/>
      <c r="BJ167" s="58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</row>
    <row r="168" spans="1:74" ht="16.5" thickBot="1">
      <c r="A168" s="72"/>
      <c r="B168" s="72"/>
      <c r="C168" s="72"/>
      <c r="D168" s="72"/>
      <c r="E168" s="72"/>
      <c r="F168" s="72"/>
      <c r="G168" s="72"/>
      <c r="H168" s="72"/>
      <c r="I168" s="86"/>
      <c r="J168" s="63"/>
      <c r="K168" s="87"/>
      <c r="L168" s="84"/>
      <c r="M168" s="267" t="s">
        <v>147</v>
      </c>
      <c r="N168" s="257">
        <v>66300</v>
      </c>
      <c r="O168" s="246">
        <v>66300</v>
      </c>
      <c r="P168" s="246">
        <v>76245</v>
      </c>
      <c r="Q168" s="246">
        <v>76245</v>
      </c>
      <c r="R168" s="246">
        <v>76245</v>
      </c>
      <c r="S168" s="246">
        <v>76245</v>
      </c>
      <c r="T168" s="246">
        <v>76245</v>
      </c>
      <c r="U168" s="246">
        <v>76245</v>
      </c>
      <c r="V168" s="246">
        <v>76245</v>
      </c>
      <c r="W168" s="246">
        <v>76245</v>
      </c>
      <c r="X168" s="246">
        <v>76245</v>
      </c>
      <c r="Y168" s="246">
        <v>76245</v>
      </c>
      <c r="Z168" s="246">
        <v>76245</v>
      </c>
      <c r="AA168" s="256">
        <v>76245</v>
      </c>
      <c r="AB168" s="67"/>
      <c r="AC168" s="79"/>
      <c r="AD168" s="71"/>
      <c r="AE168" s="70"/>
      <c r="AF168" s="68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50"/>
      <c r="AS168" s="20"/>
      <c r="AT168" s="58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52"/>
      <c r="BH168" s="50"/>
      <c r="BI168" s="20"/>
      <c r="BJ168" s="58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</row>
    <row r="169" spans="1:74" ht="16.5" thickBot="1">
      <c r="A169" s="72"/>
      <c r="B169" s="72"/>
      <c r="C169" s="72"/>
      <c r="D169" s="72"/>
      <c r="E169" s="72"/>
      <c r="F169" s="72"/>
      <c r="G169" s="72"/>
      <c r="H169" s="72"/>
      <c r="I169" s="86"/>
      <c r="J169" s="63"/>
      <c r="K169" s="87"/>
      <c r="L169" s="84"/>
      <c r="M169" s="267" t="s">
        <v>148</v>
      </c>
      <c r="N169" s="257">
        <v>66300</v>
      </c>
      <c r="O169" s="246">
        <v>66300</v>
      </c>
      <c r="P169" s="246">
        <v>76245</v>
      </c>
      <c r="Q169" s="246">
        <v>76245</v>
      </c>
      <c r="R169" s="246">
        <v>76245</v>
      </c>
      <c r="S169" s="246">
        <v>76245</v>
      </c>
      <c r="T169" s="246">
        <v>76245</v>
      </c>
      <c r="U169" s="246">
        <v>76245</v>
      </c>
      <c r="V169" s="246">
        <v>76245</v>
      </c>
      <c r="W169" s="246">
        <v>76245</v>
      </c>
      <c r="X169" s="246">
        <v>76245</v>
      </c>
      <c r="Y169" s="246">
        <v>76245</v>
      </c>
      <c r="Z169" s="246">
        <v>76245</v>
      </c>
      <c r="AA169" s="256">
        <v>76245</v>
      </c>
      <c r="AB169" s="67"/>
      <c r="AC169" s="79"/>
      <c r="AD169" s="71"/>
      <c r="AE169" s="70"/>
      <c r="AF169" s="68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50"/>
      <c r="AS169" s="20"/>
      <c r="AT169" s="58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52"/>
      <c r="BH169" s="50"/>
      <c r="BI169" s="20"/>
      <c r="BJ169" s="58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</row>
    <row r="170" spans="1:74" ht="16.5" thickBot="1">
      <c r="A170" s="72"/>
      <c r="B170" s="72"/>
      <c r="C170" s="72"/>
      <c r="D170" s="72"/>
      <c r="E170" s="72"/>
      <c r="F170" s="72"/>
      <c r="G170" s="72"/>
      <c r="H170" s="72"/>
      <c r="I170" s="86"/>
      <c r="J170" s="63"/>
      <c r="K170" s="87"/>
      <c r="L170" s="84"/>
      <c r="M170" s="267" t="s">
        <v>149</v>
      </c>
      <c r="N170" s="257">
        <v>66300</v>
      </c>
      <c r="O170" s="246">
        <v>66300</v>
      </c>
      <c r="P170" s="246">
        <v>76245</v>
      </c>
      <c r="Q170" s="246">
        <v>76245</v>
      </c>
      <c r="R170" s="246">
        <v>76245</v>
      </c>
      <c r="S170" s="246">
        <v>76245</v>
      </c>
      <c r="T170" s="246">
        <v>76245</v>
      </c>
      <c r="U170" s="246">
        <v>76245</v>
      </c>
      <c r="V170" s="246">
        <v>76245</v>
      </c>
      <c r="W170" s="246">
        <v>76245</v>
      </c>
      <c r="X170" s="246">
        <v>76245</v>
      </c>
      <c r="Y170" s="246">
        <v>76245</v>
      </c>
      <c r="Z170" s="246">
        <v>76245</v>
      </c>
      <c r="AA170" s="256">
        <v>76245</v>
      </c>
      <c r="AB170" s="67"/>
      <c r="AC170" s="79"/>
      <c r="AD170" s="71"/>
      <c r="AE170" s="70"/>
      <c r="AF170" s="68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50"/>
      <c r="AS170" s="20"/>
      <c r="AT170" s="58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52"/>
      <c r="BH170" s="50"/>
      <c r="BI170" s="20"/>
      <c r="BJ170" s="58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</row>
    <row r="171" spans="1:74" ht="16.5" thickBo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84"/>
      <c r="M171" s="267" t="s">
        <v>150</v>
      </c>
      <c r="N171" s="257">
        <v>66300</v>
      </c>
      <c r="O171" s="246">
        <v>66300</v>
      </c>
      <c r="P171" s="246">
        <v>76245</v>
      </c>
      <c r="Q171" s="246">
        <v>76245</v>
      </c>
      <c r="R171" s="246">
        <v>76245</v>
      </c>
      <c r="S171" s="246">
        <v>76245</v>
      </c>
      <c r="T171" s="246">
        <v>76245</v>
      </c>
      <c r="U171" s="246">
        <v>76245</v>
      </c>
      <c r="V171" s="246">
        <v>76245</v>
      </c>
      <c r="W171" s="246">
        <v>76245</v>
      </c>
      <c r="X171" s="246">
        <v>76245</v>
      </c>
      <c r="Y171" s="246">
        <v>76245</v>
      </c>
      <c r="Z171" s="246">
        <v>76245</v>
      </c>
      <c r="AA171" s="256">
        <v>76245</v>
      </c>
      <c r="AB171" s="67"/>
      <c r="AC171" s="79"/>
      <c r="AD171" s="71"/>
      <c r="AE171" s="70"/>
      <c r="AF171" s="68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50"/>
      <c r="AS171" s="20"/>
      <c r="AT171" s="58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52"/>
      <c r="BH171" s="50"/>
      <c r="BI171" s="20"/>
      <c r="BJ171" s="58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</row>
    <row r="172" spans="1:74" ht="16.5" thickBo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84"/>
      <c r="M172" s="267" t="s">
        <v>151</v>
      </c>
      <c r="N172" s="257">
        <v>66300</v>
      </c>
      <c r="O172" s="246">
        <v>66300</v>
      </c>
      <c r="P172" s="246">
        <v>76245</v>
      </c>
      <c r="Q172" s="246">
        <v>76245</v>
      </c>
      <c r="R172" s="246">
        <v>76245</v>
      </c>
      <c r="S172" s="246">
        <v>76245</v>
      </c>
      <c r="T172" s="246">
        <v>76245</v>
      </c>
      <c r="U172" s="246">
        <v>76245</v>
      </c>
      <c r="V172" s="246">
        <v>76245</v>
      </c>
      <c r="W172" s="246">
        <v>76245</v>
      </c>
      <c r="X172" s="246">
        <v>76245</v>
      </c>
      <c r="Y172" s="246">
        <v>76245</v>
      </c>
      <c r="Z172" s="246">
        <v>76245</v>
      </c>
      <c r="AA172" s="256">
        <v>76245</v>
      </c>
      <c r="AB172" s="67"/>
      <c r="AC172" s="79"/>
      <c r="AD172" s="71"/>
      <c r="AE172" s="70"/>
      <c r="AF172" s="68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50"/>
      <c r="AS172" s="20"/>
      <c r="AT172" s="58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52"/>
      <c r="BH172" s="50"/>
      <c r="BI172" s="20"/>
      <c r="BJ172" s="58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</row>
    <row r="173" spans="1:74" ht="16.5" thickBo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84"/>
      <c r="M173" s="267" t="s">
        <v>152</v>
      </c>
      <c r="N173" s="257">
        <v>73300</v>
      </c>
      <c r="O173" s="246">
        <v>73300</v>
      </c>
      <c r="P173" s="246">
        <v>84295</v>
      </c>
      <c r="Q173" s="246">
        <v>84295</v>
      </c>
      <c r="R173" s="246">
        <v>84295</v>
      </c>
      <c r="S173" s="246">
        <v>84295</v>
      </c>
      <c r="T173" s="246">
        <v>84295</v>
      </c>
      <c r="U173" s="246">
        <v>84295</v>
      </c>
      <c r="V173" s="246">
        <v>84295</v>
      </c>
      <c r="W173" s="246">
        <v>84295</v>
      </c>
      <c r="X173" s="246">
        <v>84295</v>
      </c>
      <c r="Y173" s="246">
        <v>84295</v>
      </c>
      <c r="Z173" s="246">
        <v>84295</v>
      </c>
      <c r="AA173" s="256">
        <v>84295</v>
      </c>
      <c r="AB173" s="67"/>
      <c r="AC173" s="79"/>
      <c r="AD173" s="71"/>
      <c r="AE173" s="70"/>
      <c r="AF173" s="68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50"/>
      <c r="AS173" s="20"/>
      <c r="AT173" s="58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52"/>
      <c r="BH173" s="50"/>
      <c r="BI173" s="20"/>
      <c r="BJ173" s="58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</row>
    <row r="174" spans="1:74" ht="16.5" thickBo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84"/>
      <c r="M174" s="267" t="s">
        <v>153</v>
      </c>
      <c r="N174" s="257">
        <v>67700</v>
      </c>
      <c r="O174" s="246">
        <v>67700</v>
      </c>
      <c r="P174" s="246">
        <v>77855</v>
      </c>
      <c r="Q174" s="246">
        <v>77855</v>
      </c>
      <c r="R174" s="246">
        <v>77855</v>
      </c>
      <c r="S174" s="246">
        <v>77855</v>
      </c>
      <c r="T174" s="246">
        <v>77855</v>
      </c>
      <c r="U174" s="246">
        <v>77855</v>
      </c>
      <c r="V174" s="246">
        <v>77855</v>
      </c>
      <c r="W174" s="246">
        <v>77855</v>
      </c>
      <c r="X174" s="246">
        <v>77855</v>
      </c>
      <c r="Y174" s="246">
        <v>77855</v>
      </c>
      <c r="Z174" s="246">
        <v>77855</v>
      </c>
      <c r="AA174" s="256">
        <v>77855</v>
      </c>
      <c r="AB174" s="67"/>
      <c r="AC174" s="79"/>
      <c r="AD174" s="71"/>
      <c r="AE174" s="70"/>
      <c r="AF174" s="68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50"/>
      <c r="AS174" s="20"/>
      <c r="AT174" s="58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52"/>
      <c r="BH174" s="50"/>
      <c r="BI174" s="20"/>
      <c r="BJ174" s="58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</row>
    <row r="175" spans="1:74" ht="16.5" thickBo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84"/>
      <c r="M175" s="267" t="s">
        <v>154</v>
      </c>
      <c r="N175" s="257">
        <v>66800</v>
      </c>
      <c r="O175" s="246">
        <v>66800</v>
      </c>
      <c r="P175" s="246">
        <v>76820</v>
      </c>
      <c r="Q175" s="246">
        <v>76820</v>
      </c>
      <c r="R175" s="246">
        <v>76820</v>
      </c>
      <c r="S175" s="246">
        <v>76820</v>
      </c>
      <c r="T175" s="246">
        <v>76820</v>
      </c>
      <c r="U175" s="246">
        <v>76820</v>
      </c>
      <c r="V175" s="246">
        <v>76820</v>
      </c>
      <c r="W175" s="246">
        <v>76820</v>
      </c>
      <c r="X175" s="246">
        <v>76820</v>
      </c>
      <c r="Y175" s="246">
        <v>76820</v>
      </c>
      <c r="Z175" s="246">
        <v>76820</v>
      </c>
      <c r="AA175" s="256">
        <v>76820</v>
      </c>
      <c r="AB175" s="67"/>
      <c r="AC175" s="79"/>
      <c r="AD175" s="71"/>
      <c r="AE175" s="70"/>
      <c r="AF175" s="68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50"/>
      <c r="AS175" s="20"/>
      <c r="AT175" s="58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52"/>
      <c r="BH175" s="50"/>
      <c r="BI175" s="20"/>
      <c r="BJ175" s="58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</row>
    <row r="176" spans="1:74" ht="16.5" thickBo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84"/>
      <c r="M176" s="267" t="s">
        <v>155</v>
      </c>
      <c r="N176" s="257">
        <v>66800</v>
      </c>
      <c r="O176" s="246">
        <v>66800</v>
      </c>
      <c r="P176" s="246">
        <v>76820</v>
      </c>
      <c r="Q176" s="246">
        <v>76820</v>
      </c>
      <c r="R176" s="246">
        <v>76820</v>
      </c>
      <c r="S176" s="246">
        <v>76820</v>
      </c>
      <c r="T176" s="246">
        <v>76820</v>
      </c>
      <c r="U176" s="246">
        <v>76820</v>
      </c>
      <c r="V176" s="246">
        <v>76820</v>
      </c>
      <c r="W176" s="246">
        <v>76820</v>
      </c>
      <c r="X176" s="246">
        <v>76820</v>
      </c>
      <c r="Y176" s="246">
        <v>76820</v>
      </c>
      <c r="Z176" s="246">
        <v>76820</v>
      </c>
      <c r="AA176" s="256">
        <v>76820</v>
      </c>
      <c r="AB176" s="67"/>
      <c r="AC176" s="79"/>
      <c r="AD176" s="71"/>
      <c r="AE176" s="70"/>
      <c r="AF176" s="68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50"/>
      <c r="AS176" s="20"/>
      <c r="AT176" s="58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52"/>
      <c r="BH176" s="50"/>
      <c r="BI176" s="20"/>
      <c r="BJ176" s="58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</row>
    <row r="177" spans="1:74" ht="16.5" thickBo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84"/>
      <c r="M177" s="267" t="s">
        <v>156</v>
      </c>
      <c r="N177" s="257">
        <v>66800</v>
      </c>
      <c r="O177" s="246">
        <v>66800</v>
      </c>
      <c r="P177" s="246">
        <v>76820</v>
      </c>
      <c r="Q177" s="246">
        <v>76820</v>
      </c>
      <c r="R177" s="246">
        <v>76820</v>
      </c>
      <c r="S177" s="246">
        <v>76820</v>
      </c>
      <c r="T177" s="246">
        <v>76820</v>
      </c>
      <c r="U177" s="246">
        <v>76820</v>
      </c>
      <c r="V177" s="246">
        <v>76820</v>
      </c>
      <c r="W177" s="246">
        <v>76820</v>
      </c>
      <c r="X177" s="246">
        <v>76820</v>
      </c>
      <c r="Y177" s="246">
        <v>76820</v>
      </c>
      <c r="Z177" s="246">
        <v>76820</v>
      </c>
      <c r="AA177" s="256">
        <v>76820</v>
      </c>
      <c r="AB177" s="67"/>
      <c r="AC177" s="79"/>
      <c r="AD177" s="71"/>
      <c r="AE177" s="70"/>
      <c r="AF177" s="68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50"/>
      <c r="AS177" s="20"/>
      <c r="AT177" s="58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52"/>
      <c r="BH177" s="50"/>
      <c r="BI177" s="20"/>
      <c r="BJ177" s="58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</row>
    <row r="178" spans="1:74" ht="16.5" thickBo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84"/>
      <c r="M178" s="267" t="s">
        <v>157</v>
      </c>
      <c r="N178" s="257">
        <v>66800</v>
      </c>
      <c r="O178" s="246">
        <v>66800</v>
      </c>
      <c r="P178" s="246">
        <v>76820</v>
      </c>
      <c r="Q178" s="246">
        <v>76820</v>
      </c>
      <c r="R178" s="246">
        <v>76820</v>
      </c>
      <c r="S178" s="246">
        <v>76820</v>
      </c>
      <c r="T178" s="246">
        <v>76820</v>
      </c>
      <c r="U178" s="246">
        <v>76820</v>
      </c>
      <c r="V178" s="246">
        <v>76820</v>
      </c>
      <c r="W178" s="246">
        <v>76820</v>
      </c>
      <c r="X178" s="246">
        <v>76820</v>
      </c>
      <c r="Y178" s="246">
        <v>76820</v>
      </c>
      <c r="Z178" s="246">
        <v>76820</v>
      </c>
      <c r="AA178" s="256">
        <v>76820</v>
      </c>
      <c r="AB178" s="67"/>
      <c r="AC178" s="79"/>
      <c r="AD178" s="71"/>
      <c r="AE178" s="70"/>
      <c r="AF178" s="68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50"/>
      <c r="AS178" s="20"/>
      <c r="AT178" s="58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52"/>
      <c r="BH178" s="50"/>
      <c r="BI178" s="20"/>
      <c r="BJ178" s="58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</row>
    <row r="179" spans="1:74" ht="16.5" thickBo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84"/>
      <c r="M179" s="267" t="s">
        <v>158</v>
      </c>
      <c r="N179" s="257">
        <v>66800</v>
      </c>
      <c r="O179" s="246">
        <v>66800</v>
      </c>
      <c r="P179" s="246">
        <v>76820</v>
      </c>
      <c r="Q179" s="246">
        <v>76820</v>
      </c>
      <c r="R179" s="246">
        <v>76820</v>
      </c>
      <c r="S179" s="246">
        <v>76820</v>
      </c>
      <c r="T179" s="246">
        <v>76820</v>
      </c>
      <c r="U179" s="246">
        <v>76820</v>
      </c>
      <c r="V179" s="246">
        <v>76820</v>
      </c>
      <c r="W179" s="246">
        <v>76820</v>
      </c>
      <c r="X179" s="246">
        <v>76820</v>
      </c>
      <c r="Y179" s="246">
        <v>76820</v>
      </c>
      <c r="Z179" s="246">
        <v>76820</v>
      </c>
      <c r="AA179" s="256">
        <v>76820</v>
      </c>
      <c r="AB179" s="67"/>
      <c r="AC179" s="79"/>
      <c r="AD179" s="71"/>
      <c r="AE179" s="70"/>
      <c r="AF179" s="68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50"/>
      <c r="AS179" s="20"/>
      <c r="AT179" s="58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52"/>
      <c r="BH179" s="50"/>
      <c r="BI179" s="20"/>
      <c r="BJ179" s="58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</row>
    <row r="180" spans="1:74" ht="16.5" thickBo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84"/>
      <c r="M180" s="267" t="s">
        <v>159</v>
      </c>
      <c r="N180" s="257">
        <v>66800</v>
      </c>
      <c r="O180" s="246">
        <v>66800</v>
      </c>
      <c r="P180" s="246">
        <v>76820</v>
      </c>
      <c r="Q180" s="246">
        <v>76820</v>
      </c>
      <c r="R180" s="246">
        <v>76820</v>
      </c>
      <c r="S180" s="246">
        <v>76820</v>
      </c>
      <c r="T180" s="246">
        <v>76820</v>
      </c>
      <c r="U180" s="246">
        <v>76820</v>
      </c>
      <c r="V180" s="246">
        <v>76820</v>
      </c>
      <c r="W180" s="246">
        <v>76820</v>
      </c>
      <c r="X180" s="246">
        <v>76820</v>
      </c>
      <c r="Y180" s="246">
        <v>76820</v>
      </c>
      <c r="Z180" s="246">
        <v>76820</v>
      </c>
      <c r="AA180" s="256">
        <v>76820</v>
      </c>
      <c r="AB180" s="67"/>
      <c r="AC180" s="79"/>
      <c r="AD180" s="71"/>
      <c r="AE180" s="70"/>
      <c r="AF180" s="68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50"/>
      <c r="AS180" s="20"/>
      <c r="AT180" s="58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52"/>
      <c r="BH180" s="50"/>
      <c r="BI180" s="20"/>
      <c r="BJ180" s="58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</row>
    <row r="181" spans="1:74" ht="16.5" thickBo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84"/>
      <c r="M181" s="267" t="s">
        <v>160</v>
      </c>
      <c r="N181" s="257">
        <v>66800</v>
      </c>
      <c r="O181" s="246">
        <v>66800</v>
      </c>
      <c r="P181" s="246">
        <v>76820</v>
      </c>
      <c r="Q181" s="246">
        <v>76820</v>
      </c>
      <c r="R181" s="246">
        <v>76820</v>
      </c>
      <c r="S181" s="246">
        <v>76820</v>
      </c>
      <c r="T181" s="246">
        <v>76820</v>
      </c>
      <c r="U181" s="246">
        <v>76820</v>
      </c>
      <c r="V181" s="246">
        <v>76820</v>
      </c>
      <c r="W181" s="246">
        <v>76820</v>
      </c>
      <c r="X181" s="246">
        <v>76820</v>
      </c>
      <c r="Y181" s="246">
        <v>76820</v>
      </c>
      <c r="Z181" s="246">
        <v>76820</v>
      </c>
      <c r="AA181" s="256">
        <v>76820</v>
      </c>
      <c r="AB181" s="67"/>
      <c r="AC181" s="79"/>
      <c r="AD181" s="71"/>
      <c r="AE181" s="70"/>
      <c r="AF181" s="68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50"/>
      <c r="AS181" s="20"/>
      <c r="AT181" s="58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52"/>
      <c r="BH181" s="50"/>
      <c r="BI181" s="20"/>
      <c r="BJ181" s="58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</row>
    <row r="182" spans="1:74" ht="16.5" thickBo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84"/>
      <c r="M182" s="267" t="s">
        <v>161</v>
      </c>
      <c r="N182" s="257">
        <v>66800</v>
      </c>
      <c r="O182" s="246">
        <v>66800</v>
      </c>
      <c r="P182" s="246">
        <v>76820</v>
      </c>
      <c r="Q182" s="246">
        <v>76820</v>
      </c>
      <c r="R182" s="246">
        <v>76820</v>
      </c>
      <c r="S182" s="246">
        <v>76820</v>
      </c>
      <c r="T182" s="246">
        <v>76820</v>
      </c>
      <c r="U182" s="246">
        <v>76820</v>
      </c>
      <c r="V182" s="246">
        <v>76820</v>
      </c>
      <c r="W182" s="246">
        <v>76820</v>
      </c>
      <c r="X182" s="246">
        <v>76820</v>
      </c>
      <c r="Y182" s="246">
        <v>76820</v>
      </c>
      <c r="Z182" s="246">
        <v>76820</v>
      </c>
      <c r="AA182" s="256">
        <v>76820</v>
      </c>
      <c r="AB182" s="67"/>
      <c r="AC182" s="79"/>
      <c r="AD182" s="71"/>
      <c r="AE182" s="70"/>
      <c r="AF182" s="68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50"/>
      <c r="AS182" s="20"/>
      <c r="AT182" s="58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52"/>
      <c r="BH182" s="50"/>
      <c r="BI182" s="20"/>
      <c r="BJ182" s="58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</row>
    <row r="183" spans="1:74" ht="16.5" thickBo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84"/>
      <c r="M183" s="267" t="s">
        <v>162</v>
      </c>
      <c r="N183" s="257">
        <v>68600</v>
      </c>
      <c r="O183" s="246">
        <v>68600</v>
      </c>
      <c r="P183" s="246">
        <v>78890</v>
      </c>
      <c r="Q183" s="246">
        <v>78890</v>
      </c>
      <c r="R183" s="246">
        <v>78890</v>
      </c>
      <c r="S183" s="246">
        <v>78890</v>
      </c>
      <c r="T183" s="246">
        <v>78890</v>
      </c>
      <c r="U183" s="246">
        <v>78890</v>
      </c>
      <c r="V183" s="246">
        <v>78890</v>
      </c>
      <c r="W183" s="246">
        <v>78890</v>
      </c>
      <c r="X183" s="246">
        <v>78890</v>
      </c>
      <c r="Y183" s="246">
        <v>78890</v>
      </c>
      <c r="Z183" s="246">
        <v>78890</v>
      </c>
      <c r="AA183" s="256">
        <v>78890</v>
      </c>
      <c r="AB183" s="67"/>
      <c r="AC183" s="79"/>
      <c r="AD183" s="71"/>
      <c r="AE183" s="70"/>
      <c r="AF183" s="68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50"/>
      <c r="AS183" s="20"/>
      <c r="AT183" s="58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52"/>
      <c r="BH183" s="50"/>
      <c r="BI183" s="20"/>
      <c r="BJ183" s="58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</row>
    <row r="184" spans="1:74" ht="16.5" thickBo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84"/>
      <c r="M184" s="267" t="s">
        <v>163</v>
      </c>
      <c r="N184" s="257">
        <v>66800</v>
      </c>
      <c r="O184" s="246">
        <v>66800</v>
      </c>
      <c r="P184" s="246">
        <v>76820</v>
      </c>
      <c r="Q184" s="246">
        <v>76820</v>
      </c>
      <c r="R184" s="246">
        <v>76820</v>
      </c>
      <c r="S184" s="246">
        <v>76820</v>
      </c>
      <c r="T184" s="246">
        <v>76820</v>
      </c>
      <c r="U184" s="246">
        <v>76820</v>
      </c>
      <c r="V184" s="246">
        <v>76820</v>
      </c>
      <c r="W184" s="246">
        <v>76820</v>
      </c>
      <c r="X184" s="246">
        <v>76820</v>
      </c>
      <c r="Y184" s="246">
        <v>76820</v>
      </c>
      <c r="Z184" s="246">
        <v>76820</v>
      </c>
      <c r="AA184" s="256">
        <v>76820</v>
      </c>
      <c r="AB184" s="67"/>
      <c r="AC184" s="79"/>
      <c r="AD184" s="71"/>
      <c r="AE184" s="70"/>
      <c r="AF184" s="68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50"/>
      <c r="AS184" s="20"/>
      <c r="AT184" s="58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52"/>
      <c r="BH184" s="50"/>
      <c r="BI184" s="20"/>
      <c r="BJ184" s="58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</row>
    <row r="185" spans="1:74" ht="16.5" thickBo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84"/>
      <c r="M185" s="267" t="s">
        <v>164</v>
      </c>
      <c r="N185" s="257">
        <v>67900</v>
      </c>
      <c r="O185" s="246">
        <v>67900</v>
      </c>
      <c r="P185" s="246">
        <v>78085</v>
      </c>
      <c r="Q185" s="246">
        <v>78085</v>
      </c>
      <c r="R185" s="246">
        <v>78085</v>
      </c>
      <c r="S185" s="246">
        <v>78085</v>
      </c>
      <c r="T185" s="246">
        <v>78085</v>
      </c>
      <c r="U185" s="246">
        <v>78085</v>
      </c>
      <c r="V185" s="246">
        <v>78085</v>
      </c>
      <c r="W185" s="246">
        <v>78085</v>
      </c>
      <c r="X185" s="246">
        <v>78085</v>
      </c>
      <c r="Y185" s="246">
        <v>78085</v>
      </c>
      <c r="Z185" s="246">
        <v>78085</v>
      </c>
      <c r="AA185" s="256">
        <v>78085</v>
      </c>
      <c r="AB185" s="67"/>
      <c r="AC185" s="79"/>
      <c r="AD185" s="71"/>
      <c r="AE185" s="70"/>
      <c r="AF185" s="68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50"/>
      <c r="AS185" s="20"/>
      <c r="AT185" s="58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52"/>
      <c r="BH185" s="50"/>
      <c r="BI185" s="20"/>
      <c r="BJ185" s="58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</row>
    <row r="186" spans="1:74" ht="16.5" thickBo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84"/>
      <c r="M186" s="267" t="s">
        <v>165</v>
      </c>
      <c r="N186" s="257">
        <v>73000</v>
      </c>
      <c r="O186" s="246">
        <v>73000</v>
      </c>
      <c r="P186" s="246">
        <v>83950</v>
      </c>
      <c r="Q186" s="246">
        <v>83950</v>
      </c>
      <c r="R186" s="246">
        <v>83950</v>
      </c>
      <c r="S186" s="246">
        <v>83950</v>
      </c>
      <c r="T186" s="246">
        <v>83950</v>
      </c>
      <c r="U186" s="246">
        <v>83950</v>
      </c>
      <c r="V186" s="246">
        <v>83950</v>
      </c>
      <c r="W186" s="246">
        <v>83950</v>
      </c>
      <c r="X186" s="246">
        <v>83950</v>
      </c>
      <c r="Y186" s="246">
        <v>83950</v>
      </c>
      <c r="Z186" s="246">
        <v>83950</v>
      </c>
      <c r="AA186" s="256">
        <v>83950</v>
      </c>
      <c r="AB186" s="67"/>
      <c r="AC186" s="79"/>
      <c r="AD186" s="71"/>
      <c r="AE186" s="70"/>
      <c r="AF186" s="68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50"/>
      <c r="AS186" s="20"/>
      <c r="AT186" s="58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52"/>
      <c r="BH186" s="50"/>
      <c r="BI186" s="20"/>
      <c r="BJ186" s="58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</row>
    <row r="187" spans="1:74" ht="16.5" thickBo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84"/>
      <c r="M187" s="267" t="s">
        <v>166</v>
      </c>
      <c r="N187" s="257">
        <v>66800</v>
      </c>
      <c r="O187" s="246">
        <v>66800</v>
      </c>
      <c r="P187" s="246">
        <v>76820</v>
      </c>
      <c r="Q187" s="246">
        <v>76820</v>
      </c>
      <c r="R187" s="246">
        <v>76820</v>
      </c>
      <c r="S187" s="246">
        <v>76820</v>
      </c>
      <c r="T187" s="246">
        <v>76820</v>
      </c>
      <c r="U187" s="246">
        <v>76820</v>
      </c>
      <c r="V187" s="246">
        <v>76820</v>
      </c>
      <c r="W187" s="246">
        <v>76820</v>
      </c>
      <c r="X187" s="246">
        <v>76820</v>
      </c>
      <c r="Y187" s="246">
        <v>76820</v>
      </c>
      <c r="Z187" s="246">
        <v>76820</v>
      </c>
      <c r="AA187" s="256">
        <v>76820</v>
      </c>
      <c r="AB187" s="67"/>
      <c r="AC187" s="79"/>
      <c r="AD187" s="71"/>
      <c r="AE187" s="70"/>
      <c r="AF187" s="68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50"/>
      <c r="AS187" s="20"/>
      <c r="AT187" s="58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52"/>
      <c r="BH187" s="50"/>
      <c r="BI187" s="20"/>
      <c r="BJ187" s="58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</row>
    <row r="188" spans="1:74" ht="16.5" thickBo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84"/>
      <c r="M188" s="267" t="s">
        <v>167</v>
      </c>
      <c r="N188" s="257">
        <v>66800</v>
      </c>
      <c r="O188" s="246">
        <v>66800</v>
      </c>
      <c r="P188" s="246">
        <v>76820</v>
      </c>
      <c r="Q188" s="246">
        <v>76820</v>
      </c>
      <c r="R188" s="246">
        <v>76820</v>
      </c>
      <c r="S188" s="246">
        <v>76820</v>
      </c>
      <c r="T188" s="246">
        <v>76820</v>
      </c>
      <c r="U188" s="246">
        <v>76820</v>
      </c>
      <c r="V188" s="246">
        <v>76820</v>
      </c>
      <c r="W188" s="246">
        <v>76820</v>
      </c>
      <c r="X188" s="246">
        <v>76820</v>
      </c>
      <c r="Y188" s="246">
        <v>76820</v>
      </c>
      <c r="Z188" s="246">
        <v>76820</v>
      </c>
      <c r="AA188" s="256">
        <v>76820</v>
      </c>
      <c r="AB188" s="67"/>
      <c r="AC188" s="79"/>
      <c r="AD188" s="71"/>
      <c r="AE188" s="70"/>
      <c r="AF188" s="68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50"/>
      <c r="AS188" s="20"/>
      <c r="AT188" s="58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52"/>
      <c r="BH188" s="50"/>
      <c r="BI188" s="20"/>
      <c r="BJ188" s="58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</row>
    <row r="189" spans="1:74" ht="16.5" thickBo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84"/>
      <c r="M189" s="267" t="s">
        <v>168</v>
      </c>
      <c r="N189" s="257">
        <v>66800</v>
      </c>
      <c r="O189" s="246">
        <v>66800</v>
      </c>
      <c r="P189" s="246">
        <v>76820</v>
      </c>
      <c r="Q189" s="246">
        <v>76820</v>
      </c>
      <c r="R189" s="246">
        <v>76820</v>
      </c>
      <c r="S189" s="246">
        <v>76820</v>
      </c>
      <c r="T189" s="246">
        <v>76820</v>
      </c>
      <c r="U189" s="246">
        <v>76820</v>
      </c>
      <c r="V189" s="246">
        <v>76820</v>
      </c>
      <c r="W189" s="246">
        <v>76820</v>
      </c>
      <c r="X189" s="246">
        <v>76820</v>
      </c>
      <c r="Y189" s="246">
        <v>76820</v>
      </c>
      <c r="Z189" s="246">
        <v>76820</v>
      </c>
      <c r="AA189" s="256">
        <v>76820</v>
      </c>
      <c r="AB189" s="67"/>
      <c r="AC189" s="79"/>
      <c r="AD189" s="71"/>
      <c r="AE189" s="70"/>
      <c r="AF189" s="68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50"/>
      <c r="AS189" s="20"/>
      <c r="AT189" s="58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52"/>
      <c r="BH189" s="50"/>
      <c r="BI189" s="20"/>
      <c r="BJ189" s="58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</row>
    <row r="190" spans="1:74" ht="16.5" thickBo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84"/>
      <c r="M190" s="267" t="s">
        <v>169</v>
      </c>
      <c r="N190" s="257">
        <v>66800</v>
      </c>
      <c r="O190" s="246">
        <v>66800</v>
      </c>
      <c r="P190" s="246">
        <v>76820</v>
      </c>
      <c r="Q190" s="246">
        <v>76820</v>
      </c>
      <c r="R190" s="246">
        <v>76820</v>
      </c>
      <c r="S190" s="246">
        <v>76820</v>
      </c>
      <c r="T190" s="246">
        <v>76820</v>
      </c>
      <c r="U190" s="246">
        <v>76820</v>
      </c>
      <c r="V190" s="246">
        <v>76820</v>
      </c>
      <c r="W190" s="246">
        <v>76820</v>
      </c>
      <c r="X190" s="246">
        <v>76820</v>
      </c>
      <c r="Y190" s="246">
        <v>76820</v>
      </c>
      <c r="Z190" s="246">
        <v>76820</v>
      </c>
      <c r="AA190" s="256">
        <v>76820</v>
      </c>
      <c r="AB190" s="67"/>
      <c r="AC190" s="79"/>
      <c r="AD190" s="71"/>
      <c r="AE190" s="70"/>
      <c r="AF190" s="68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50"/>
      <c r="AS190" s="20"/>
      <c r="AT190" s="58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52"/>
      <c r="BH190" s="50"/>
      <c r="BI190" s="20"/>
      <c r="BJ190" s="58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</row>
    <row r="191" spans="1:74" ht="16.5" thickBo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84"/>
      <c r="M191" s="267" t="s">
        <v>170</v>
      </c>
      <c r="N191" s="257">
        <v>66800</v>
      </c>
      <c r="O191" s="246">
        <v>66800</v>
      </c>
      <c r="P191" s="246">
        <v>76820</v>
      </c>
      <c r="Q191" s="246">
        <v>76820</v>
      </c>
      <c r="R191" s="246">
        <v>76820</v>
      </c>
      <c r="S191" s="246">
        <v>76820</v>
      </c>
      <c r="T191" s="246">
        <v>76820</v>
      </c>
      <c r="U191" s="246">
        <v>76820</v>
      </c>
      <c r="V191" s="246">
        <v>76820</v>
      </c>
      <c r="W191" s="246">
        <v>76820</v>
      </c>
      <c r="X191" s="246">
        <v>76820</v>
      </c>
      <c r="Y191" s="246">
        <v>76820</v>
      </c>
      <c r="Z191" s="246">
        <v>76820</v>
      </c>
      <c r="AA191" s="256">
        <v>76820</v>
      </c>
      <c r="AB191" s="67"/>
      <c r="AC191" s="79"/>
      <c r="AD191" s="71"/>
      <c r="AE191" s="70"/>
      <c r="AF191" s="68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50"/>
      <c r="AS191" s="20"/>
      <c r="AT191" s="58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52"/>
      <c r="BH191" s="50"/>
      <c r="BI191" s="20"/>
      <c r="BJ191" s="58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</row>
    <row r="192" spans="1:74" ht="16.5" thickBo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84"/>
      <c r="M192" s="267" t="s">
        <v>171</v>
      </c>
      <c r="N192" s="257">
        <v>66800</v>
      </c>
      <c r="O192" s="246">
        <v>66800</v>
      </c>
      <c r="P192" s="246">
        <v>76820</v>
      </c>
      <c r="Q192" s="246">
        <v>76820</v>
      </c>
      <c r="R192" s="246">
        <v>76820</v>
      </c>
      <c r="S192" s="246">
        <v>76820</v>
      </c>
      <c r="T192" s="246">
        <v>76820</v>
      </c>
      <c r="U192" s="246">
        <v>76820</v>
      </c>
      <c r="V192" s="246">
        <v>76820</v>
      </c>
      <c r="W192" s="246">
        <v>76820</v>
      </c>
      <c r="X192" s="246">
        <v>76820</v>
      </c>
      <c r="Y192" s="246">
        <v>76820</v>
      </c>
      <c r="Z192" s="246">
        <v>76820</v>
      </c>
      <c r="AA192" s="256">
        <v>76820</v>
      </c>
      <c r="AB192" s="67"/>
      <c r="AC192" s="79"/>
      <c r="AD192" s="71"/>
      <c r="AE192" s="70"/>
      <c r="AF192" s="68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50"/>
      <c r="AS192" s="20"/>
      <c r="AT192" s="58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52"/>
      <c r="BH192" s="50"/>
      <c r="BI192" s="20"/>
      <c r="BJ192" s="58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</row>
    <row r="193" spans="1:74" ht="16.5" thickBo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84"/>
      <c r="M193" s="267" t="s">
        <v>172</v>
      </c>
      <c r="N193" s="257">
        <v>66800</v>
      </c>
      <c r="O193" s="246">
        <v>66800</v>
      </c>
      <c r="P193" s="246">
        <v>76820</v>
      </c>
      <c r="Q193" s="246">
        <v>76820</v>
      </c>
      <c r="R193" s="246">
        <v>76820</v>
      </c>
      <c r="S193" s="246">
        <v>76820</v>
      </c>
      <c r="T193" s="246">
        <v>76820</v>
      </c>
      <c r="U193" s="246">
        <v>76820</v>
      </c>
      <c r="V193" s="246">
        <v>76820</v>
      </c>
      <c r="W193" s="246">
        <v>76820</v>
      </c>
      <c r="X193" s="246">
        <v>76820</v>
      </c>
      <c r="Y193" s="246">
        <v>76820</v>
      </c>
      <c r="Z193" s="246">
        <v>76820</v>
      </c>
      <c r="AA193" s="256">
        <v>76820</v>
      </c>
      <c r="AB193" s="67"/>
      <c r="AC193" s="79"/>
      <c r="AD193" s="71"/>
      <c r="AE193" s="70"/>
      <c r="AF193" s="68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50"/>
      <c r="AS193" s="20"/>
      <c r="AT193" s="58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52"/>
      <c r="BH193" s="50"/>
      <c r="BI193" s="20"/>
      <c r="BJ193" s="58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</row>
    <row r="194" spans="1:74" ht="16.5" thickBo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84"/>
      <c r="M194" s="267" t="s">
        <v>173</v>
      </c>
      <c r="N194" s="257">
        <v>66800</v>
      </c>
      <c r="O194" s="246">
        <v>66800</v>
      </c>
      <c r="P194" s="246">
        <v>76820</v>
      </c>
      <c r="Q194" s="246">
        <v>76820</v>
      </c>
      <c r="R194" s="246">
        <v>76820</v>
      </c>
      <c r="S194" s="246">
        <v>76820</v>
      </c>
      <c r="T194" s="246">
        <v>76820</v>
      </c>
      <c r="U194" s="246">
        <v>76820</v>
      </c>
      <c r="V194" s="246">
        <v>76820</v>
      </c>
      <c r="W194" s="246">
        <v>76820</v>
      </c>
      <c r="X194" s="246">
        <v>76820</v>
      </c>
      <c r="Y194" s="246">
        <v>76820</v>
      </c>
      <c r="Z194" s="246">
        <v>76820</v>
      </c>
      <c r="AA194" s="256">
        <v>76820</v>
      </c>
      <c r="AB194" s="67"/>
      <c r="AC194" s="79"/>
      <c r="AD194" s="71"/>
      <c r="AE194" s="70"/>
      <c r="AF194" s="68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50"/>
      <c r="AS194" s="20"/>
      <c r="AT194" s="58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52"/>
      <c r="BH194" s="50"/>
      <c r="BI194" s="20"/>
      <c r="BJ194" s="58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</row>
    <row r="195" spans="1:74" ht="16.5" thickBo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84"/>
      <c r="M195" s="267" t="s">
        <v>174</v>
      </c>
      <c r="N195" s="257">
        <v>66800</v>
      </c>
      <c r="O195" s="246">
        <v>66800</v>
      </c>
      <c r="P195" s="246">
        <v>76820</v>
      </c>
      <c r="Q195" s="246">
        <v>76820</v>
      </c>
      <c r="R195" s="246">
        <v>76820</v>
      </c>
      <c r="S195" s="246">
        <v>76820</v>
      </c>
      <c r="T195" s="246">
        <v>76820</v>
      </c>
      <c r="U195" s="246">
        <v>76820</v>
      </c>
      <c r="V195" s="246">
        <v>76820</v>
      </c>
      <c r="W195" s="246">
        <v>76820</v>
      </c>
      <c r="X195" s="246">
        <v>76820</v>
      </c>
      <c r="Y195" s="246">
        <v>76820</v>
      </c>
      <c r="Z195" s="246">
        <v>76820</v>
      </c>
      <c r="AA195" s="256">
        <v>76820</v>
      </c>
      <c r="AB195" s="67"/>
      <c r="AC195" s="79"/>
      <c r="AD195" s="71"/>
      <c r="AE195" s="70"/>
      <c r="AF195" s="68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50"/>
      <c r="AS195" s="20"/>
      <c r="AT195" s="58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52"/>
      <c r="BH195" s="50"/>
      <c r="BI195" s="20"/>
      <c r="BJ195" s="58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</row>
    <row r="196" spans="1:74" ht="16.5" thickBo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84"/>
      <c r="M196" s="267" t="s">
        <v>175</v>
      </c>
      <c r="N196" s="257">
        <v>66800</v>
      </c>
      <c r="O196" s="246">
        <v>66800</v>
      </c>
      <c r="P196" s="246">
        <v>76820</v>
      </c>
      <c r="Q196" s="246">
        <v>76820</v>
      </c>
      <c r="R196" s="246">
        <v>76820</v>
      </c>
      <c r="S196" s="246">
        <v>76820</v>
      </c>
      <c r="T196" s="246">
        <v>76820</v>
      </c>
      <c r="U196" s="246">
        <v>76820</v>
      </c>
      <c r="V196" s="246">
        <v>76820</v>
      </c>
      <c r="W196" s="246">
        <v>76820</v>
      </c>
      <c r="X196" s="246">
        <v>76820</v>
      </c>
      <c r="Y196" s="246">
        <v>76820</v>
      </c>
      <c r="Z196" s="246">
        <v>76820</v>
      </c>
      <c r="AA196" s="256">
        <v>76820</v>
      </c>
      <c r="AB196" s="67"/>
      <c r="AC196" s="79"/>
      <c r="AD196" s="71"/>
      <c r="AE196" s="70"/>
      <c r="AF196" s="68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50"/>
      <c r="AS196" s="20"/>
      <c r="AT196" s="58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52"/>
      <c r="BH196" s="50"/>
      <c r="BI196" s="20"/>
      <c r="BJ196" s="58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</row>
    <row r="197" spans="1:74" ht="16.5" thickBo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84"/>
      <c r="M197" s="267" t="s">
        <v>176</v>
      </c>
      <c r="N197" s="257">
        <v>66800</v>
      </c>
      <c r="O197" s="246">
        <v>66800</v>
      </c>
      <c r="P197" s="246">
        <v>76820</v>
      </c>
      <c r="Q197" s="246">
        <v>76820</v>
      </c>
      <c r="R197" s="246">
        <v>76820</v>
      </c>
      <c r="S197" s="246">
        <v>76820</v>
      </c>
      <c r="T197" s="246">
        <v>76820</v>
      </c>
      <c r="U197" s="246">
        <v>76820</v>
      </c>
      <c r="V197" s="246">
        <v>76820</v>
      </c>
      <c r="W197" s="246">
        <v>76820</v>
      </c>
      <c r="X197" s="246">
        <v>76820</v>
      </c>
      <c r="Y197" s="246">
        <v>76820</v>
      </c>
      <c r="Z197" s="246">
        <v>76820</v>
      </c>
      <c r="AA197" s="256">
        <v>76820</v>
      </c>
      <c r="AB197" s="67"/>
      <c r="AC197" s="79"/>
      <c r="AD197" s="71"/>
      <c r="AE197" s="70"/>
      <c r="AF197" s="68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50"/>
      <c r="AS197" s="20"/>
      <c r="AT197" s="58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52"/>
      <c r="BH197" s="50"/>
      <c r="BI197" s="20"/>
      <c r="BJ197" s="58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</row>
    <row r="198" spans="1:74" ht="16.5" thickBo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84"/>
      <c r="M198" s="267" t="s">
        <v>177</v>
      </c>
      <c r="N198" s="257">
        <v>66800</v>
      </c>
      <c r="O198" s="246">
        <v>66800</v>
      </c>
      <c r="P198" s="246">
        <v>76820</v>
      </c>
      <c r="Q198" s="246">
        <v>76820</v>
      </c>
      <c r="R198" s="246">
        <v>76820</v>
      </c>
      <c r="S198" s="246">
        <v>76820</v>
      </c>
      <c r="T198" s="246">
        <v>76820</v>
      </c>
      <c r="U198" s="246">
        <v>76820</v>
      </c>
      <c r="V198" s="246">
        <v>76820</v>
      </c>
      <c r="W198" s="246">
        <v>76820</v>
      </c>
      <c r="X198" s="246">
        <v>76820</v>
      </c>
      <c r="Y198" s="246">
        <v>76820</v>
      </c>
      <c r="Z198" s="246">
        <v>76820</v>
      </c>
      <c r="AA198" s="256">
        <v>76820</v>
      </c>
      <c r="AB198" s="67"/>
      <c r="AC198" s="79"/>
      <c r="AD198" s="71"/>
      <c r="AE198" s="70"/>
      <c r="AF198" s="68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50"/>
      <c r="AS198" s="20"/>
      <c r="AT198" s="58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52"/>
      <c r="BH198" s="50"/>
      <c r="BI198" s="20"/>
      <c r="BJ198" s="58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</row>
    <row r="199" spans="1:74" ht="16.5" thickBo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84"/>
      <c r="M199" s="267" t="s">
        <v>178</v>
      </c>
      <c r="N199" s="257">
        <v>66800</v>
      </c>
      <c r="O199" s="246">
        <v>66800</v>
      </c>
      <c r="P199" s="246">
        <v>76820</v>
      </c>
      <c r="Q199" s="246">
        <v>76820</v>
      </c>
      <c r="R199" s="246">
        <v>76820</v>
      </c>
      <c r="S199" s="246">
        <v>76820</v>
      </c>
      <c r="T199" s="246">
        <v>76820</v>
      </c>
      <c r="U199" s="246">
        <v>76820</v>
      </c>
      <c r="V199" s="246">
        <v>76820</v>
      </c>
      <c r="W199" s="246">
        <v>76820</v>
      </c>
      <c r="X199" s="246">
        <v>76820</v>
      </c>
      <c r="Y199" s="246">
        <v>76820</v>
      </c>
      <c r="Z199" s="246">
        <v>76820</v>
      </c>
      <c r="AA199" s="256">
        <v>76820</v>
      </c>
      <c r="AB199" s="67"/>
      <c r="AC199" s="79"/>
      <c r="AD199" s="71"/>
      <c r="AE199" s="70"/>
      <c r="AF199" s="68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50"/>
      <c r="AS199" s="20"/>
      <c r="AT199" s="58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52"/>
      <c r="BH199" s="50"/>
      <c r="BI199" s="20"/>
      <c r="BJ199" s="58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</row>
    <row r="200" spans="1:74" ht="16.5" thickBo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84"/>
      <c r="M200" s="267" t="s">
        <v>179</v>
      </c>
      <c r="N200" s="257">
        <v>66800</v>
      </c>
      <c r="O200" s="246">
        <v>66800</v>
      </c>
      <c r="P200" s="246">
        <v>76820</v>
      </c>
      <c r="Q200" s="246">
        <v>76820</v>
      </c>
      <c r="R200" s="246">
        <v>76820</v>
      </c>
      <c r="S200" s="246">
        <v>76820</v>
      </c>
      <c r="T200" s="246">
        <v>76820</v>
      </c>
      <c r="U200" s="246">
        <v>76820</v>
      </c>
      <c r="V200" s="246">
        <v>76820</v>
      </c>
      <c r="W200" s="246">
        <v>76820</v>
      </c>
      <c r="X200" s="246">
        <v>76820</v>
      </c>
      <c r="Y200" s="246">
        <v>76820</v>
      </c>
      <c r="Z200" s="246">
        <v>76820</v>
      </c>
      <c r="AA200" s="256">
        <v>76820</v>
      </c>
      <c r="AB200" s="67"/>
      <c r="AC200" s="79"/>
      <c r="AD200" s="71"/>
      <c r="AE200" s="70"/>
      <c r="AF200" s="68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50"/>
      <c r="AS200" s="20"/>
      <c r="AT200" s="58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52"/>
      <c r="BH200" s="50"/>
      <c r="BI200" s="20"/>
      <c r="BJ200" s="58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</row>
    <row r="201" spans="1:74" ht="16.5" thickBo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84"/>
      <c r="M201" s="267" t="s">
        <v>180</v>
      </c>
      <c r="N201" s="257">
        <v>73000</v>
      </c>
      <c r="O201" s="246">
        <v>73000</v>
      </c>
      <c r="P201" s="246">
        <v>83950</v>
      </c>
      <c r="Q201" s="246">
        <v>83950</v>
      </c>
      <c r="R201" s="246">
        <v>83950</v>
      </c>
      <c r="S201" s="246">
        <v>83950</v>
      </c>
      <c r="T201" s="246">
        <v>83950</v>
      </c>
      <c r="U201" s="246">
        <v>83950</v>
      </c>
      <c r="V201" s="246">
        <v>83950</v>
      </c>
      <c r="W201" s="246">
        <v>83950</v>
      </c>
      <c r="X201" s="246">
        <v>83950</v>
      </c>
      <c r="Y201" s="246">
        <v>83950</v>
      </c>
      <c r="Z201" s="246">
        <v>83950</v>
      </c>
      <c r="AA201" s="256">
        <v>83950</v>
      </c>
      <c r="AB201" s="67"/>
      <c r="AC201" s="79"/>
      <c r="AD201" s="71"/>
      <c r="AE201" s="70"/>
      <c r="AF201" s="68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50"/>
      <c r="AS201" s="20"/>
      <c r="AT201" s="58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52"/>
      <c r="BH201" s="50"/>
      <c r="BI201" s="20"/>
      <c r="BJ201" s="58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</row>
    <row r="202" spans="1:74" ht="16.5" thickBo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84"/>
      <c r="M202" s="267" t="s">
        <v>181</v>
      </c>
      <c r="N202" s="257">
        <v>66800</v>
      </c>
      <c r="O202" s="246">
        <v>66800</v>
      </c>
      <c r="P202" s="246">
        <v>76820</v>
      </c>
      <c r="Q202" s="246">
        <v>76820</v>
      </c>
      <c r="R202" s="246">
        <v>76820</v>
      </c>
      <c r="S202" s="246">
        <v>76820</v>
      </c>
      <c r="T202" s="246">
        <v>76820</v>
      </c>
      <c r="U202" s="246">
        <v>76820</v>
      </c>
      <c r="V202" s="246">
        <v>76820</v>
      </c>
      <c r="W202" s="246">
        <v>76820</v>
      </c>
      <c r="X202" s="246">
        <v>76820</v>
      </c>
      <c r="Y202" s="246">
        <v>76820</v>
      </c>
      <c r="Z202" s="246">
        <v>76820</v>
      </c>
      <c r="AA202" s="256">
        <v>76820</v>
      </c>
      <c r="AB202" s="67"/>
      <c r="AC202" s="79"/>
      <c r="AD202" s="71"/>
      <c r="AE202" s="70"/>
      <c r="AF202" s="68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50"/>
      <c r="AS202" s="20"/>
      <c r="AT202" s="58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52"/>
      <c r="BH202" s="50"/>
      <c r="BI202" s="20"/>
      <c r="BJ202" s="58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</row>
    <row r="203" spans="1:74" ht="16.5" thickBo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84"/>
      <c r="M203" s="267" t="s">
        <v>182</v>
      </c>
      <c r="N203" s="257">
        <v>66800</v>
      </c>
      <c r="O203" s="246">
        <v>66800</v>
      </c>
      <c r="P203" s="246">
        <v>76820</v>
      </c>
      <c r="Q203" s="246">
        <v>76820</v>
      </c>
      <c r="R203" s="246">
        <v>76820</v>
      </c>
      <c r="S203" s="246">
        <v>76820</v>
      </c>
      <c r="T203" s="246">
        <v>76820</v>
      </c>
      <c r="U203" s="246">
        <v>76820</v>
      </c>
      <c r="V203" s="246">
        <v>76820</v>
      </c>
      <c r="W203" s="246">
        <v>76820</v>
      </c>
      <c r="X203" s="246">
        <v>76820</v>
      </c>
      <c r="Y203" s="246">
        <v>76820</v>
      </c>
      <c r="Z203" s="246">
        <v>76820</v>
      </c>
      <c r="AA203" s="256">
        <v>76820</v>
      </c>
      <c r="AB203" s="67"/>
      <c r="AC203" s="79"/>
      <c r="AD203" s="71"/>
      <c r="AE203" s="70"/>
      <c r="AF203" s="68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50"/>
      <c r="AS203" s="20"/>
      <c r="AT203" s="58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52"/>
      <c r="BH203" s="50"/>
      <c r="BI203" s="20"/>
      <c r="BJ203" s="58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</row>
    <row r="204" spans="1:74" ht="16.5" thickBo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84"/>
      <c r="M204" s="267" t="s">
        <v>183</v>
      </c>
      <c r="N204" s="257">
        <v>66800</v>
      </c>
      <c r="O204" s="246">
        <v>66800</v>
      </c>
      <c r="P204" s="246">
        <v>76820</v>
      </c>
      <c r="Q204" s="246">
        <v>76820</v>
      </c>
      <c r="R204" s="246">
        <v>76820</v>
      </c>
      <c r="S204" s="246">
        <v>76820</v>
      </c>
      <c r="T204" s="246">
        <v>76820</v>
      </c>
      <c r="U204" s="246">
        <v>76820</v>
      </c>
      <c r="V204" s="246">
        <v>76820</v>
      </c>
      <c r="W204" s="246">
        <v>76820</v>
      </c>
      <c r="X204" s="246">
        <v>76820</v>
      </c>
      <c r="Y204" s="246">
        <v>76820</v>
      </c>
      <c r="Z204" s="246">
        <v>76820</v>
      </c>
      <c r="AA204" s="256">
        <v>76820</v>
      </c>
      <c r="AB204" s="67"/>
      <c r="AC204" s="79"/>
      <c r="AD204" s="71"/>
      <c r="AE204" s="70"/>
      <c r="AF204" s="68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50"/>
      <c r="AS204" s="20"/>
      <c r="AT204" s="58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52"/>
      <c r="BH204" s="50"/>
      <c r="BI204" s="20"/>
      <c r="BJ204" s="58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</row>
    <row r="205" spans="1:74" ht="16.5" thickBo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84"/>
      <c r="M205" s="267" t="s">
        <v>184</v>
      </c>
      <c r="N205" s="257">
        <v>66800</v>
      </c>
      <c r="O205" s="246">
        <v>66800</v>
      </c>
      <c r="P205" s="246">
        <v>76820</v>
      </c>
      <c r="Q205" s="246">
        <v>76820</v>
      </c>
      <c r="R205" s="246">
        <v>76820</v>
      </c>
      <c r="S205" s="246">
        <v>76820</v>
      </c>
      <c r="T205" s="246">
        <v>76820</v>
      </c>
      <c r="U205" s="246">
        <v>76820</v>
      </c>
      <c r="V205" s="246">
        <v>76820</v>
      </c>
      <c r="W205" s="246">
        <v>76820</v>
      </c>
      <c r="X205" s="246">
        <v>76820</v>
      </c>
      <c r="Y205" s="246">
        <v>76820</v>
      </c>
      <c r="Z205" s="246">
        <v>76820</v>
      </c>
      <c r="AA205" s="256">
        <v>76820</v>
      </c>
      <c r="AB205" s="67"/>
      <c r="AC205" s="79"/>
      <c r="AD205" s="71"/>
      <c r="AE205" s="70"/>
      <c r="AF205" s="68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50"/>
      <c r="AS205" s="20"/>
      <c r="AT205" s="58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52"/>
      <c r="BH205" s="50"/>
      <c r="BI205" s="20"/>
      <c r="BJ205" s="58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</row>
    <row r="206" spans="1:74" ht="16.5" thickBo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84"/>
      <c r="M206" s="267" t="s">
        <v>185</v>
      </c>
      <c r="N206" s="257">
        <v>66800</v>
      </c>
      <c r="O206" s="246">
        <v>66800</v>
      </c>
      <c r="P206" s="246">
        <v>76820</v>
      </c>
      <c r="Q206" s="246">
        <v>76820</v>
      </c>
      <c r="R206" s="246">
        <v>76820</v>
      </c>
      <c r="S206" s="246">
        <v>76820</v>
      </c>
      <c r="T206" s="246">
        <v>76820</v>
      </c>
      <c r="U206" s="246">
        <v>76820</v>
      </c>
      <c r="V206" s="246">
        <v>76820</v>
      </c>
      <c r="W206" s="246">
        <v>76820</v>
      </c>
      <c r="X206" s="246">
        <v>76820</v>
      </c>
      <c r="Y206" s="246">
        <v>76820</v>
      </c>
      <c r="Z206" s="246">
        <v>76820</v>
      </c>
      <c r="AA206" s="256">
        <v>76820</v>
      </c>
      <c r="AB206" s="67"/>
      <c r="AC206" s="79"/>
      <c r="AD206" s="71"/>
      <c r="AE206" s="70"/>
      <c r="AF206" s="68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50"/>
      <c r="AS206" s="20"/>
      <c r="AT206" s="58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52"/>
      <c r="BH206" s="50"/>
      <c r="BI206" s="20"/>
      <c r="BJ206" s="58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</row>
    <row r="207" spans="1:74" ht="16.5" thickBo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84"/>
      <c r="M207" s="267" t="s">
        <v>186</v>
      </c>
      <c r="N207" s="257">
        <v>66800</v>
      </c>
      <c r="O207" s="246">
        <v>66800</v>
      </c>
      <c r="P207" s="246">
        <v>76820</v>
      </c>
      <c r="Q207" s="246">
        <v>76820</v>
      </c>
      <c r="R207" s="246">
        <v>76820</v>
      </c>
      <c r="S207" s="246">
        <v>76820</v>
      </c>
      <c r="T207" s="246">
        <v>76820</v>
      </c>
      <c r="U207" s="246">
        <v>76820</v>
      </c>
      <c r="V207" s="246">
        <v>76820</v>
      </c>
      <c r="W207" s="246">
        <v>76820</v>
      </c>
      <c r="X207" s="246">
        <v>76820</v>
      </c>
      <c r="Y207" s="246">
        <v>76820</v>
      </c>
      <c r="Z207" s="246">
        <v>76820</v>
      </c>
      <c r="AA207" s="256">
        <v>76820</v>
      </c>
      <c r="AB207" s="67"/>
      <c r="AC207" s="79"/>
      <c r="AD207" s="71"/>
      <c r="AE207" s="70"/>
      <c r="AF207" s="68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50"/>
      <c r="AS207" s="20"/>
      <c r="AT207" s="58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52"/>
      <c r="BH207" s="50"/>
      <c r="BI207" s="20"/>
      <c r="BJ207" s="58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</row>
    <row r="208" spans="1:74" ht="16.5" thickBo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84"/>
      <c r="M208" s="267" t="s">
        <v>187</v>
      </c>
      <c r="N208" s="257">
        <v>66800</v>
      </c>
      <c r="O208" s="246">
        <v>66800</v>
      </c>
      <c r="P208" s="246">
        <v>76820</v>
      </c>
      <c r="Q208" s="246">
        <v>76820</v>
      </c>
      <c r="R208" s="246">
        <v>76820</v>
      </c>
      <c r="S208" s="246">
        <v>76820</v>
      </c>
      <c r="T208" s="246">
        <v>76820</v>
      </c>
      <c r="U208" s="246">
        <v>76820</v>
      </c>
      <c r="V208" s="246">
        <v>76820</v>
      </c>
      <c r="W208" s="246">
        <v>76820</v>
      </c>
      <c r="X208" s="246">
        <v>76820</v>
      </c>
      <c r="Y208" s="246">
        <v>76820</v>
      </c>
      <c r="Z208" s="246">
        <v>76820</v>
      </c>
      <c r="AA208" s="256">
        <v>76820</v>
      </c>
      <c r="AB208" s="67"/>
      <c r="AC208" s="79"/>
      <c r="AD208" s="71"/>
      <c r="AE208" s="70"/>
      <c r="AF208" s="68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50"/>
      <c r="AS208" s="20"/>
      <c r="AT208" s="58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52"/>
      <c r="BH208" s="50"/>
      <c r="BI208" s="20"/>
      <c r="BJ208" s="58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</row>
    <row r="209" spans="1:74" ht="16.5" thickBo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84"/>
      <c r="M209" s="267" t="s">
        <v>188</v>
      </c>
      <c r="N209" s="257">
        <v>66800</v>
      </c>
      <c r="O209" s="246">
        <v>66800</v>
      </c>
      <c r="P209" s="246">
        <v>76820</v>
      </c>
      <c r="Q209" s="246">
        <v>76820</v>
      </c>
      <c r="R209" s="246">
        <v>76820</v>
      </c>
      <c r="S209" s="246">
        <v>76820</v>
      </c>
      <c r="T209" s="246">
        <v>76820</v>
      </c>
      <c r="U209" s="246">
        <v>76820</v>
      </c>
      <c r="V209" s="246">
        <v>76820</v>
      </c>
      <c r="W209" s="246">
        <v>76820</v>
      </c>
      <c r="X209" s="246">
        <v>76820</v>
      </c>
      <c r="Y209" s="246">
        <v>76820</v>
      </c>
      <c r="Z209" s="246">
        <v>76820</v>
      </c>
      <c r="AA209" s="256">
        <v>76820</v>
      </c>
      <c r="AB209" s="67"/>
      <c r="AC209" s="79"/>
      <c r="AD209" s="71"/>
      <c r="AE209" s="70"/>
      <c r="AF209" s="68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50"/>
      <c r="AS209" s="20"/>
      <c r="AT209" s="58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52"/>
      <c r="BH209" s="50"/>
      <c r="BI209" s="20"/>
      <c r="BJ209" s="58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</row>
    <row r="210" spans="1:74" ht="16.5" thickBo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84"/>
      <c r="M210" s="267" t="s">
        <v>189</v>
      </c>
      <c r="N210" s="257">
        <v>66800</v>
      </c>
      <c r="O210" s="246">
        <v>66800</v>
      </c>
      <c r="P210" s="246">
        <v>76820</v>
      </c>
      <c r="Q210" s="246">
        <v>76820</v>
      </c>
      <c r="R210" s="246">
        <v>76820</v>
      </c>
      <c r="S210" s="246">
        <v>76820</v>
      </c>
      <c r="T210" s="246">
        <v>76820</v>
      </c>
      <c r="U210" s="246">
        <v>76820</v>
      </c>
      <c r="V210" s="246">
        <v>76820</v>
      </c>
      <c r="W210" s="246">
        <v>76820</v>
      </c>
      <c r="X210" s="246">
        <v>76820</v>
      </c>
      <c r="Y210" s="246">
        <v>76820</v>
      </c>
      <c r="Z210" s="246">
        <v>76820</v>
      </c>
      <c r="AA210" s="256">
        <v>76820</v>
      </c>
      <c r="AB210" s="67"/>
      <c r="AC210" s="79"/>
      <c r="AD210" s="71"/>
      <c r="AE210" s="70"/>
      <c r="AF210" s="68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50"/>
      <c r="AS210" s="20"/>
      <c r="AT210" s="58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52"/>
      <c r="BH210" s="50"/>
      <c r="BI210" s="20"/>
      <c r="BJ210" s="58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</row>
    <row r="211" spans="1:74" ht="16.5" thickBo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84"/>
      <c r="M211" s="267" t="s">
        <v>190</v>
      </c>
      <c r="N211" s="257">
        <v>66800</v>
      </c>
      <c r="O211" s="246">
        <v>66800</v>
      </c>
      <c r="P211" s="246">
        <v>76820</v>
      </c>
      <c r="Q211" s="246">
        <v>76820</v>
      </c>
      <c r="R211" s="246">
        <v>76820</v>
      </c>
      <c r="S211" s="246">
        <v>76820</v>
      </c>
      <c r="T211" s="246">
        <v>76820</v>
      </c>
      <c r="U211" s="246">
        <v>76820</v>
      </c>
      <c r="V211" s="246">
        <v>76820</v>
      </c>
      <c r="W211" s="246">
        <v>76820</v>
      </c>
      <c r="X211" s="246">
        <v>76820</v>
      </c>
      <c r="Y211" s="246">
        <v>76820</v>
      </c>
      <c r="Z211" s="246">
        <v>76820</v>
      </c>
      <c r="AA211" s="256">
        <v>76820</v>
      </c>
      <c r="AB211" s="67"/>
      <c r="AC211" s="79"/>
      <c r="AD211" s="71"/>
      <c r="AE211" s="70"/>
      <c r="AF211" s="68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50"/>
      <c r="AS211" s="20"/>
      <c r="AT211" s="58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52"/>
      <c r="BH211" s="50"/>
      <c r="BI211" s="20"/>
      <c r="BJ211" s="58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</row>
    <row r="212" spans="1:74" ht="16.5" thickBo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84"/>
      <c r="M212" s="267" t="s">
        <v>191</v>
      </c>
      <c r="N212" s="257">
        <v>66800</v>
      </c>
      <c r="O212" s="246">
        <v>66800</v>
      </c>
      <c r="P212" s="246">
        <v>76820</v>
      </c>
      <c r="Q212" s="246">
        <v>76820</v>
      </c>
      <c r="R212" s="246">
        <v>76820</v>
      </c>
      <c r="S212" s="246">
        <v>76820</v>
      </c>
      <c r="T212" s="246">
        <v>76820</v>
      </c>
      <c r="U212" s="246">
        <v>76820</v>
      </c>
      <c r="V212" s="246">
        <v>76820</v>
      </c>
      <c r="W212" s="246">
        <v>76820</v>
      </c>
      <c r="X212" s="246">
        <v>76820</v>
      </c>
      <c r="Y212" s="246">
        <v>76820</v>
      </c>
      <c r="Z212" s="246">
        <v>76820</v>
      </c>
      <c r="AA212" s="256">
        <v>76820</v>
      </c>
      <c r="AB212" s="67"/>
      <c r="AC212" s="79"/>
      <c r="AD212" s="71"/>
      <c r="AE212" s="70"/>
      <c r="AF212" s="68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50"/>
      <c r="AS212" s="20"/>
      <c r="AT212" s="58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52"/>
      <c r="BH212" s="50"/>
      <c r="BI212" s="20"/>
      <c r="BJ212" s="58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</row>
    <row r="213" spans="1:74" ht="16.5" thickBo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84"/>
      <c r="M213" s="267" t="s">
        <v>192</v>
      </c>
      <c r="N213" s="257">
        <v>66800</v>
      </c>
      <c r="O213" s="246">
        <v>66800</v>
      </c>
      <c r="P213" s="246">
        <v>76820</v>
      </c>
      <c r="Q213" s="246">
        <v>76820</v>
      </c>
      <c r="R213" s="246">
        <v>76820</v>
      </c>
      <c r="S213" s="246">
        <v>76820</v>
      </c>
      <c r="T213" s="246">
        <v>76820</v>
      </c>
      <c r="U213" s="246">
        <v>76820</v>
      </c>
      <c r="V213" s="246">
        <v>76820</v>
      </c>
      <c r="W213" s="246">
        <v>76820</v>
      </c>
      <c r="X213" s="246">
        <v>76820</v>
      </c>
      <c r="Y213" s="246">
        <v>76820</v>
      </c>
      <c r="Z213" s="246">
        <v>76820</v>
      </c>
      <c r="AA213" s="256">
        <v>76820</v>
      </c>
      <c r="AB213" s="67"/>
      <c r="AC213" s="79"/>
      <c r="AD213" s="71"/>
      <c r="AE213" s="70"/>
      <c r="AF213" s="68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50"/>
      <c r="AS213" s="20"/>
      <c r="AT213" s="58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52"/>
      <c r="BH213" s="50"/>
      <c r="BI213" s="20"/>
      <c r="BJ213" s="58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</row>
    <row r="214" spans="1:74" ht="16.5" thickBo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84"/>
      <c r="M214" s="267" t="s">
        <v>193</v>
      </c>
      <c r="N214" s="257">
        <v>66800</v>
      </c>
      <c r="O214" s="246">
        <v>66800</v>
      </c>
      <c r="P214" s="246">
        <v>76820</v>
      </c>
      <c r="Q214" s="246">
        <v>76820</v>
      </c>
      <c r="R214" s="246">
        <v>76820</v>
      </c>
      <c r="S214" s="246">
        <v>76820</v>
      </c>
      <c r="T214" s="246">
        <v>76820</v>
      </c>
      <c r="U214" s="246">
        <v>76820</v>
      </c>
      <c r="V214" s="246">
        <v>76820</v>
      </c>
      <c r="W214" s="246">
        <v>76820</v>
      </c>
      <c r="X214" s="246">
        <v>76820</v>
      </c>
      <c r="Y214" s="246">
        <v>76820</v>
      </c>
      <c r="Z214" s="246">
        <v>76820</v>
      </c>
      <c r="AA214" s="256">
        <v>76820</v>
      </c>
      <c r="AB214" s="67"/>
      <c r="AC214" s="79"/>
      <c r="AD214" s="71"/>
      <c r="AE214" s="70"/>
      <c r="AF214" s="68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50"/>
      <c r="AS214" s="20"/>
      <c r="AT214" s="58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52"/>
      <c r="BH214" s="50"/>
      <c r="BI214" s="20"/>
      <c r="BJ214" s="58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</row>
    <row r="215" spans="1:74" ht="16.5" thickBo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84"/>
      <c r="M215" s="267" t="s">
        <v>194</v>
      </c>
      <c r="N215" s="257">
        <v>66800</v>
      </c>
      <c r="O215" s="246">
        <v>66800</v>
      </c>
      <c r="P215" s="246">
        <v>76820</v>
      </c>
      <c r="Q215" s="246">
        <v>76820</v>
      </c>
      <c r="R215" s="246">
        <v>76820</v>
      </c>
      <c r="S215" s="246">
        <v>76820</v>
      </c>
      <c r="T215" s="246">
        <v>76820</v>
      </c>
      <c r="U215" s="246">
        <v>76820</v>
      </c>
      <c r="V215" s="246">
        <v>76820</v>
      </c>
      <c r="W215" s="246">
        <v>76820</v>
      </c>
      <c r="X215" s="246">
        <v>76820</v>
      </c>
      <c r="Y215" s="246">
        <v>76820</v>
      </c>
      <c r="Z215" s="246">
        <v>76820</v>
      </c>
      <c r="AA215" s="256">
        <v>76820</v>
      </c>
      <c r="AB215" s="67"/>
      <c r="AC215" s="79"/>
      <c r="AD215" s="71"/>
      <c r="AE215" s="70"/>
      <c r="AF215" s="68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50"/>
      <c r="AS215" s="20"/>
      <c r="AT215" s="58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52"/>
      <c r="BH215" s="50"/>
      <c r="BI215" s="20"/>
      <c r="BJ215" s="58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</row>
    <row r="216" spans="1:74" ht="16.5" thickBo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84"/>
      <c r="M216" s="267" t="s">
        <v>195</v>
      </c>
      <c r="N216" s="257">
        <v>66800</v>
      </c>
      <c r="O216" s="246">
        <v>66800</v>
      </c>
      <c r="P216" s="246">
        <v>76820</v>
      </c>
      <c r="Q216" s="246">
        <v>76820</v>
      </c>
      <c r="R216" s="246">
        <v>76820</v>
      </c>
      <c r="S216" s="246">
        <v>76820</v>
      </c>
      <c r="T216" s="246">
        <v>76820</v>
      </c>
      <c r="U216" s="246">
        <v>76820</v>
      </c>
      <c r="V216" s="246">
        <v>76820</v>
      </c>
      <c r="W216" s="246">
        <v>76820</v>
      </c>
      <c r="X216" s="246">
        <v>76820</v>
      </c>
      <c r="Y216" s="246">
        <v>76820</v>
      </c>
      <c r="Z216" s="246">
        <v>76820</v>
      </c>
      <c r="AA216" s="256">
        <v>76820</v>
      </c>
      <c r="AB216" s="67"/>
      <c r="AC216" s="79"/>
      <c r="AD216" s="71"/>
      <c r="AE216" s="70"/>
      <c r="AF216" s="68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50"/>
      <c r="AS216" s="20"/>
      <c r="AT216" s="58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52"/>
      <c r="BH216" s="50"/>
      <c r="BI216" s="20"/>
      <c r="BJ216" s="58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</row>
    <row r="217" spans="1:74" ht="16.5" thickBo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84"/>
      <c r="M217" s="267" t="s">
        <v>196</v>
      </c>
      <c r="N217" s="257">
        <v>66800</v>
      </c>
      <c r="O217" s="246">
        <v>66800</v>
      </c>
      <c r="P217" s="246">
        <v>76820</v>
      </c>
      <c r="Q217" s="246">
        <v>76820</v>
      </c>
      <c r="R217" s="246">
        <v>76820</v>
      </c>
      <c r="S217" s="246">
        <v>76820</v>
      </c>
      <c r="T217" s="246">
        <v>76820</v>
      </c>
      <c r="U217" s="246">
        <v>76820</v>
      </c>
      <c r="V217" s="246">
        <v>76820</v>
      </c>
      <c r="W217" s="246">
        <v>76820</v>
      </c>
      <c r="X217" s="246">
        <v>76820</v>
      </c>
      <c r="Y217" s="246">
        <v>76820</v>
      </c>
      <c r="Z217" s="246">
        <v>76820</v>
      </c>
      <c r="AA217" s="256">
        <v>76820</v>
      </c>
      <c r="AB217" s="67"/>
      <c r="AC217" s="79"/>
      <c r="AD217" s="71"/>
      <c r="AE217" s="70"/>
      <c r="AF217" s="68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50"/>
      <c r="AS217" s="20"/>
      <c r="AT217" s="58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52"/>
      <c r="BH217" s="50"/>
      <c r="BI217" s="20"/>
      <c r="BJ217" s="58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</row>
    <row r="218" spans="1:74" ht="16.5" thickBo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84"/>
      <c r="M218" s="267" t="s">
        <v>197</v>
      </c>
      <c r="N218" s="257">
        <v>66800</v>
      </c>
      <c r="O218" s="246">
        <v>66800</v>
      </c>
      <c r="P218" s="246">
        <v>76820</v>
      </c>
      <c r="Q218" s="246">
        <v>76820</v>
      </c>
      <c r="R218" s="246">
        <v>76820</v>
      </c>
      <c r="S218" s="246">
        <v>76820</v>
      </c>
      <c r="T218" s="246">
        <v>76820</v>
      </c>
      <c r="U218" s="246">
        <v>76820</v>
      </c>
      <c r="V218" s="246">
        <v>76820</v>
      </c>
      <c r="W218" s="246">
        <v>76820</v>
      </c>
      <c r="X218" s="246">
        <v>76820</v>
      </c>
      <c r="Y218" s="246">
        <v>76820</v>
      </c>
      <c r="Z218" s="246">
        <v>76820</v>
      </c>
      <c r="AA218" s="256">
        <v>76820</v>
      </c>
      <c r="AB218" s="67"/>
      <c r="AC218" s="79"/>
      <c r="AD218" s="71"/>
      <c r="AE218" s="70"/>
      <c r="AF218" s="68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50"/>
      <c r="AS218" s="20"/>
      <c r="AT218" s="58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52"/>
      <c r="BH218" s="50"/>
      <c r="BI218" s="20"/>
      <c r="BJ218" s="58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</row>
    <row r="219" spans="1:74" ht="16.5" thickBo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84"/>
      <c r="M219" s="267" t="s">
        <v>198</v>
      </c>
      <c r="N219" s="257">
        <v>66800</v>
      </c>
      <c r="O219" s="246">
        <v>66800</v>
      </c>
      <c r="P219" s="246">
        <v>76820</v>
      </c>
      <c r="Q219" s="246">
        <v>76820</v>
      </c>
      <c r="R219" s="246">
        <v>76820</v>
      </c>
      <c r="S219" s="246">
        <v>76820</v>
      </c>
      <c r="T219" s="246">
        <v>76820</v>
      </c>
      <c r="U219" s="246">
        <v>76820</v>
      </c>
      <c r="V219" s="246">
        <v>76820</v>
      </c>
      <c r="W219" s="246">
        <v>76820</v>
      </c>
      <c r="X219" s="246">
        <v>76820</v>
      </c>
      <c r="Y219" s="246">
        <v>76820</v>
      </c>
      <c r="Z219" s="246">
        <v>76820</v>
      </c>
      <c r="AA219" s="256">
        <v>76820</v>
      </c>
      <c r="AB219" s="67"/>
      <c r="AC219" s="79"/>
      <c r="AD219" s="71"/>
      <c r="AE219" s="70"/>
      <c r="AF219" s="68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50"/>
      <c r="AS219" s="20"/>
      <c r="AT219" s="58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52"/>
      <c r="BH219" s="50"/>
      <c r="BI219" s="20"/>
      <c r="BJ219" s="58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</row>
    <row r="220" spans="1:74" ht="16.5" thickBo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84"/>
      <c r="M220" s="267" t="s">
        <v>199</v>
      </c>
      <c r="N220" s="257">
        <v>66800</v>
      </c>
      <c r="O220" s="246">
        <v>66800</v>
      </c>
      <c r="P220" s="246">
        <v>76820</v>
      </c>
      <c r="Q220" s="246">
        <v>76820</v>
      </c>
      <c r="R220" s="246">
        <v>76820</v>
      </c>
      <c r="S220" s="246">
        <v>76820</v>
      </c>
      <c r="T220" s="246">
        <v>76820</v>
      </c>
      <c r="U220" s="246">
        <v>76820</v>
      </c>
      <c r="V220" s="246">
        <v>76820</v>
      </c>
      <c r="W220" s="246">
        <v>76820</v>
      </c>
      <c r="X220" s="246">
        <v>76820</v>
      </c>
      <c r="Y220" s="246">
        <v>76820</v>
      </c>
      <c r="Z220" s="246">
        <v>76820</v>
      </c>
      <c r="AA220" s="256">
        <v>76820</v>
      </c>
      <c r="AB220" s="67"/>
      <c r="AC220" s="79"/>
      <c r="AD220" s="71"/>
      <c r="AE220" s="70"/>
      <c r="AF220" s="68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50"/>
      <c r="AS220" s="20"/>
      <c r="AT220" s="58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52"/>
      <c r="BH220" s="50"/>
      <c r="BI220" s="20"/>
      <c r="BJ220" s="58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</row>
    <row r="221" spans="1:74" ht="16.5" thickBo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84"/>
      <c r="M221" s="267" t="s">
        <v>200</v>
      </c>
      <c r="N221" s="257">
        <v>66800</v>
      </c>
      <c r="O221" s="246">
        <v>66800</v>
      </c>
      <c r="P221" s="246">
        <v>76820</v>
      </c>
      <c r="Q221" s="246">
        <v>76820</v>
      </c>
      <c r="R221" s="246">
        <v>76820</v>
      </c>
      <c r="S221" s="246">
        <v>76820</v>
      </c>
      <c r="T221" s="246">
        <v>76820</v>
      </c>
      <c r="U221" s="246">
        <v>76820</v>
      </c>
      <c r="V221" s="246">
        <v>76820</v>
      </c>
      <c r="W221" s="246">
        <v>76820</v>
      </c>
      <c r="X221" s="246">
        <v>76820</v>
      </c>
      <c r="Y221" s="246">
        <v>76820</v>
      </c>
      <c r="Z221" s="246">
        <v>76820</v>
      </c>
      <c r="AA221" s="256">
        <v>76820</v>
      </c>
      <c r="AB221" s="67"/>
      <c r="AC221" s="79"/>
      <c r="AD221" s="71"/>
      <c r="AE221" s="70"/>
      <c r="AF221" s="68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50"/>
      <c r="AS221" s="20"/>
      <c r="AT221" s="58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52"/>
      <c r="BH221" s="50"/>
      <c r="BI221" s="20"/>
      <c r="BJ221" s="58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</row>
    <row r="222" spans="1:74" ht="16.5" thickBo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84"/>
      <c r="M222" s="267" t="s">
        <v>201</v>
      </c>
      <c r="N222" s="257">
        <v>66800</v>
      </c>
      <c r="O222" s="246">
        <v>66800</v>
      </c>
      <c r="P222" s="246">
        <v>76820</v>
      </c>
      <c r="Q222" s="246">
        <v>76820</v>
      </c>
      <c r="R222" s="246">
        <v>76820</v>
      </c>
      <c r="S222" s="246">
        <v>76820</v>
      </c>
      <c r="T222" s="246">
        <v>76820</v>
      </c>
      <c r="U222" s="246">
        <v>76820</v>
      </c>
      <c r="V222" s="246">
        <v>76820</v>
      </c>
      <c r="W222" s="246">
        <v>76820</v>
      </c>
      <c r="X222" s="246">
        <v>76820</v>
      </c>
      <c r="Y222" s="246">
        <v>76820</v>
      </c>
      <c r="Z222" s="246">
        <v>76820</v>
      </c>
      <c r="AA222" s="256">
        <v>76820</v>
      </c>
      <c r="AB222" s="67"/>
      <c r="AC222" s="79"/>
      <c r="AD222" s="71"/>
      <c r="AE222" s="70"/>
      <c r="AF222" s="68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50"/>
      <c r="AS222" s="20"/>
      <c r="AT222" s="58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52"/>
      <c r="BH222" s="50"/>
      <c r="BI222" s="20"/>
      <c r="BJ222" s="58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</row>
    <row r="223" spans="1:74" ht="16.5" thickBo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84"/>
      <c r="M223" s="267" t="s">
        <v>202</v>
      </c>
      <c r="N223" s="257">
        <v>67400</v>
      </c>
      <c r="O223" s="246">
        <v>67400</v>
      </c>
      <c r="P223" s="246">
        <v>77510</v>
      </c>
      <c r="Q223" s="246">
        <v>77510</v>
      </c>
      <c r="R223" s="246">
        <v>77510</v>
      </c>
      <c r="S223" s="246">
        <v>77510</v>
      </c>
      <c r="T223" s="246">
        <v>77510</v>
      </c>
      <c r="U223" s="246">
        <v>77510</v>
      </c>
      <c r="V223" s="246">
        <v>77510</v>
      </c>
      <c r="W223" s="246">
        <v>77510</v>
      </c>
      <c r="X223" s="246">
        <v>77510</v>
      </c>
      <c r="Y223" s="246">
        <v>77510</v>
      </c>
      <c r="Z223" s="246">
        <v>77510</v>
      </c>
      <c r="AA223" s="256">
        <v>77510</v>
      </c>
      <c r="AB223" s="67"/>
      <c r="AC223" s="79"/>
      <c r="AD223" s="71"/>
      <c r="AE223" s="70"/>
      <c r="AF223" s="68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50"/>
      <c r="AS223" s="20"/>
      <c r="AT223" s="58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52"/>
      <c r="BH223" s="50"/>
      <c r="BI223" s="20"/>
      <c r="BJ223" s="58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</row>
    <row r="224" spans="1:74" ht="16.5" thickBo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84"/>
      <c r="M224" s="267" t="s">
        <v>203</v>
      </c>
      <c r="N224" s="257">
        <v>66800</v>
      </c>
      <c r="O224" s="246">
        <v>66800</v>
      </c>
      <c r="P224" s="246">
        <v>76820</v>
      </c>
      <c r="Q224" s="246">
        <v>76820</v>
      </c>
      <c r="R224" s="246">
        <v>76820</v>
      </c>
      <c r="S224" s="246">
        <v>76820</v>
      </c>
      <c r="T224" s="246">
        <v>76820</v>
      </c>
      <c r="U224" s="246">
        <v>76820</v>
      </c>
      <c r="V224" s="246">
        <v>76820</v>
      </c>
      <c r="W224" s="246">
        <v>76820</v>
      </c>
      <c r="X224" s="246">
        <v>76820</v>
      </c>
      <c r="Y224" s="246">
        <v>76820</v>
      </c>
      <c r="Z224" s="246">
        <v>76820</v>
      </c>
      <c r="AA224" s="256">
        <v>76820</v>
      </c>
      <c r="AB224" s="67"/>
      <c r="AC224" s="79"/>
      <c r="AD224" s="71"/>
      <c r="AE224" s="70"/>
      <c r="AF224" s="68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50"/>
      <c r="AS224" s="20"/>
      <c r="AT224" s="58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52"/>
      <c r="BH224" s="50"/>
      <c r="BI224" s="20"/>
      <c r="BJ224" s="58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</row>
    <row r="225" spans="1:74" ht="16.5" thickBo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84"/>
      <c r="M225" s="267" t="s">
        <v>204</v>
      </c>
      <c r="N225" s="257">
        <v>66800</v>
      </c>
      <c r="O225" s="246">
        <v>66800</v>
      </c>
      <c r="P225" s="246">
        <v>76820</v>
      </c>
      <c r="Q225" s="246">
        <v>76820</v>
      </c>
      <c r="R225" s="246">
        <v>76820</v>
      </c>
      <c r="S225" s="246">
        <v>76820</v>
      </c>
      <c r="T225" s="246">
        <v>76820</v>
      </c>
      <c r="U225" s="246">
        <v>76820</v>
      </c>
      <c r="V225" s="246">
        <v>76820</v>
      </c>
      <c r="W225" s="246">
        <v>76820</v>
      </c>
      <c r="X225" s="246">
        <v>76820</v>
      </c>
      <c r="Y225" s="246">
        <v>76820</v>
      </c>
      <c r="Z225" s="246">
        <v>76820</v>
      </c>
      <c r="AA225" s="256">
        <v>76820</v>
      </c>
      <c r="AB225" s="67"/>
      <c r="AC225" s="79"/>
      <c r="AD225" s="71"/>
      <c r="AE225" s="70"/>
      <c r="AF225" s="68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50"/>
      <c r="AS225" s="20"/>
      <c r="AT225" s="58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52"/>
      <c r="BH225" s="50"/>
      <c r="BI225" s="20"/>
      <c r="BJ225" s="58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</row>
    <row r="226" spans="1:74" ht="16.5" thickBo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84"/>
      <c r="M226" s="267" t="s">
        <v>205</v>
      </c>
      <c r="N226" s="257">
        <v>66800</v>
      </c>
      <c r="O226" s="246">
        <v>66800</v>
      </c>
      <c r="P226" s="246">
        <v>76820</v>
      </c>
      <c r="Q226" s="246">
        <v>76820</v>
      </c>
      <c r="R226" s="246">
        <v>76820</v>
      </c>
      <c r="S226" s="246">
        <v>76820</v>
      </c>
      <c r="T226" s="246">
        <v>76820</v>
      </c>
      <c r="U226" s="246">
        <v>76820</v>
      </c>
      <c r="V226" s="246">
        <v>76820</v>
      </c>
      <c r="W226" s="246">
        <v>76820</v>
      </c>
      <c r="X226" s="246">
        <v>76820</v>
      </c>
      <c r="Y226" s="246">
        <v>76820</v>
      </c>
      <c r="Z226" s="246">
        <v>76820</v>
      </c>
      <c r="AA226" s="256">
        <v>76820</v>
      </c>
      <c r="AB226" s="67"/>
      <c r="AC226" s="79"/>
      <c r="AD226" s="71"/>
      <c r="AE226" s="70"/>
      <c r="AF226" s="68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50"/>
      <c r="AS226" s="20"/>
      <c r="AT226" s="58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52"/>
      <c r="BH226" s="50"/>
      <c r="BI226" s="20"/>
      <c r="BJ226" s="58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</row>
    <row r="227" spans="1:74" ht="16.5" thickBo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84"/>
      <c r="M227" s="267" t="s">
        <v>206</v>
      </c>
      <c r="N227" s="257">
        <v>66800</v>
      </c>
      <c r="O227" s="246">
        <v>66800</v>
      </c>
      <c r="P227" s="246">
        <v>76820</v>
      </c>
      <c r="Q227" s="246">
        <v>76820</v>
      </c>
      <c r="R227" s="246">
        <v>76820</v>
      </c>
      <c r="S227" s="246">
        <v>76820</v>
      </c>
      <c r="T227" s="246">
        <v>76820</v>
      </c>
      <c r="U227" s="246">
        <v>76820</v>
      </c>
      <c r="V227" s="246">
        <v>76820</v>
      </c>
      <c r="W227" s="246">
        <v>76820</v>
      </c>
      <c r="X227" s="246">
        <v>76820</v>
      </c>
      <c r="Y227" s="246">
        <v>76820</v>
      </c>
      <c r="Z227" s="246">
        <v>76820</v>
      </c>
      <c r="AA227" s="256">
        <v>76820</v>
      </c>
      <c r="AB227" s="67"/>
      <c r="AC227" s="79"/>
      <c r="AD227" s="71"/>
      <c r="AE227" s="70"/>
      <c r="AF227" s="68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50"/>
      <c r="AS227" s="20"/>
      <c r="AT227" s="58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52"/>
      <c r="BH227" s="50"/>
      <c r="BI227" s="20"/>
      <c r="BJ227" s="58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</row>
    <row r="228" spans="1:74" ht="16.5" thickBo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84"/>
      <c r="M228" s="267" t="s">
        <v>207</v>
      </c>
      <c r="N228" s="257">
        <v>71000</v>
      </c>
      <c r="O228" s="246">
        <v>71000</v>
      </c>
      <c r="P228" s="246">
        <v>81650</v>
      </c>
      <c r="Q228" s="246">
        <v>81650</v>
      </c>
      <c r="R228" s="246">
        <v>81650</v>
      </c>
      <c r="S228" s="246">
        <v>81650</v>
      </c>
      <c r="T228" s="246">
        <v>81650</v>
      </c>
      <c r="U228" s="246">
        <v>81650</v>
      </c>
      <c r="V228" s="246">
        <v>81650</v>
      </c>
      <c r="W228" s="246">
        <v>81650</v>
      </c>
      <c r="X228" s="246">
        <v>81650</v>
      </c>
      <c r="Y228" s="246">
        <v>81650</v>
      </c>
      <c r="Z228" s="246">
        <v>81650</v>
      </c>
      <c r="AA228" s="256">
        <v>81650</v>
      </c>
      <c r="AB228" s="67"/>
      <c r="AC228" s="79"/>
      <c r="AD228" s="71"/>
      <c r="AE228" s="70"/>
      <c r="AF228" s="68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50"/>
      <c r="AS228" s="20"/>
      <c r="AT228" s="58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52"/>
      <c r="BH228" s="50"/>
      <c r="BI228" s="20"/>
      <c r="BJ228" s="58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</row>
    <row r="229" spans="1:74" ht="16.5" thickBo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84"/>
      <c r="M229" s="267" t="s">
        <v>208</v>
      </c>
      <c r="N229" s="257">
        <v>67800</v>
      </c>
      <c r="O229" s="246">
        <v>67800</v>
      </c>
      <c r="P229" s="246">
        <v>77970</v>
      </c>
      <c r="Q229" s="246">
        <v>77970</v>
      </c>
      <c r="R229" s="246">
        <v>77970</v>
      </c>
      <c r="S229" s="246">
        <v>77970</v>
      </c>
      <c r="T229" s="246">
        <v>77970</v>
      </c>
      <c r="U229" s="246">
        <v>77970</v>
      </c>
      <c r="V229" s="246">
        <v>77970</v>
      </c>
      <c r="W229" s="246">
        <v>77970</v>
      </c>
      <c r="X229" s="246">
        <v>77970</v>
      </c>
      <c r="Y229" s="246">
        <v>77970</v>
      </c>
      <c r="Z229" s="246">
        <v>77970</v>
      </c>
      <c r="AA229" s="256">
        <v>77970</v>
      </c>
      <c r="AB229" s="67"/>
      <c r="AC229" s="79"/>
      <c r="AD229" s="71"/>
      <c r="AE229" s="70"/>
      <c r="AF229" s="68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50"/>
      <c r="AS229" s="20"/>
      <c r="AT229" s="58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52"/>
      <c r="BH229" s="50"/>
      <c r="BI229" s="20"/>
      <c r="BJ229" s="58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</row>
    <row r="230" spans="1:74" ht="16.5" thickBo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84"/>
      <c r="M230" s="267" t="s">
        <v>209</v>
      </c>
      <c r="N230" s="257">
        <v>66800</v>
      </c>
      <c r="O230" s="246">
        <v>66800</v>
      </c>
      <c r="P230" s="246">
        <v>76820</v>
      </c>
      <c r="Q230" s="246">
        <v>76820</v>
      </c>
      <c r="R230" s="246">
        <v>76820</v>
      </c>
      <c r="S230" s="246">
        <v>76820</v>
      </c>
      <c r="T230" s="246">
        <v>76820</v>
      </c>
      <c r="U230" s="246">
        <v>76820</v>
      </c>
      <c r="V230" s="246">
        <v>76820</v>
      </c>
      <c r="W230" s="246">
        <v>76820</v>
      </c>
      <c r="X230" s="246">
        <v>76820</v>
      </c>
      <c r="Y230" s="246">
        <v>76820</v>
      </c>
      <c r="Z230" s="246">
        <v>76820</v>
      </c>
      <c r="AA230" s="256">
        <v>76820</v>
      </c>
      <c r="AB230" s="67"/>
      <c r="AC230" s="79"/>
      <c r="AD230" s="71"/>
      <c r="AE230" s="70"/>
      <c r="AF230" s="68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50"/>
      <c r="AS230" s="20"/>
      <c r="AT230" s="58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52"/>
      <c r="BH230" s="50"/>
      <c r="BI230" s="20"/>
      <c r="BJ230" s="58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</row>
    <row r="231" spans="1:74" ht="16.5" thickBo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84"/>
      <c r="M231" s="267" t="s">
        <v>210</v>
      </c>
      <c r="N231" s="257">
        <v>66800</v>
      </c>
      <c r="O231" s="246">
        <v>66800</v>
      </c>
      <c r="P231" s="246">
        <v>76820</v>
      </c>
      <c r="Q231" s="246">
        <v>76820</v>
      </c>
      <c r="R231" s="246">
        <v>76820</v>
      </c>
      <c r="S231" s="246">
        <v>76820</v>
      </c>
      <c r="T231" s="246">
        <v>76820</v>
      </c>
      <c r="U231" s="246">
        <v>76820</v>
      </c>
      <c r="V231" s="246">
        <v>76820</v>
      </c>
      <c r="W231" s="246">
        <v>76820</v>
      </c>
      <c r="X231" s="246">
        <v>76820</v>
      </c>
      <c r="Y231" s="246">
        <v>76820</v>
      </c>
      <c r="Z231" s="246">
        <v>76820</v>
      </c>
      <c r="AA231" s="256">
        <v>76820</v>
      </c>
      <c r="AB231" s="67"/>
      <c r="AC231" s="79"/>
      <c r="AD231" s="71"/>
      <c r="AE231" s="70"/>
      <c r="AF231" s="68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50"/>
      <c r="AS231" s="20"/>
      <c r="AT231" s="58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52"/>
      <c r="BH231" s="50"/>
      <c r="BI231" s="20"/>
      <c r="BJ231" s="58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</row>
    <row r="232" spans="1:74" ht="16.5" thickBo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84"/>
      <c r="M232" s="267" t="s">
        <v>211</v>
      </c>
      <c r="N232" s="257">
        <v>66800</v>
      </c>
      <c r="O232" s="246">
        <v>66800</v>
      </c>
      <c r="P232" s="246">
        <v>76820</v>
      </c>
      <c r="Q232" s="246">
        <v>76820</v>
      </c>
      <c r="R232" s="246">
        <v>76820</v>
      </c>
      <c r="S232" s="246">
        <v>76820</v>
      </c>
      <c r="T232" s="246">
        <v>76820</v>
      </c>
      <c r="U232" s="246">
        <v>76820</v>
      </c>
      <c r="V232" s="246">
        <v>76820</v>
      </c>
      <c r="W232" s="246">
        <v>76820</v>
      </c>
      <c r="X232" s="246">
        <v>76820</v>
      </c>
      <c r="Y232" s="246">
        <v>76820</v>
      </c>
      <c r="Z232" s="246">
        <v>76820</v>
      </c>
      <c r="AA232" s="256">
        <v>76820</v>
      </c>
      <c r="AB232" s="67"/>
      <c r="AC232" s="79"/>
      <c r="AD232" s="71"/>
      <c r="AE232" s="70"/>
      <c r="AF232" s="68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50"/>
      <c r="AS232" s="20"/>
      <c r="AT232" s="58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52"/>
      <c r="BH232" s="50"/>
      <c r="BI232" s="20"/>
      <c r="BJ232" s="58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</row>
    <row r="233" spans="1:74" ht="16.5" thickBo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84"/>
      <c r="M233" s="267" t="s">
        <v>212</v>
      </c>
      <c r="N233" s="257">
        <v>66800</v>
      </c>
      <c r="O233" s="246">
        <v>66800</v>
      </c>
      <c r="P233" s="246">
        <v>76820</v>
      </c>
      <c r="Q233" s="246">
        <v>76820</v>
      </c>
      <c r="R233" s="246">
        <v>76820</v>
      </c>
      <c r="S233" s="246">
        <v>76820</v>
      </c>
      <c r="T233" s="246">
        <v>76820</v>
      </c>
      <c r="U233" s="246">
        <v>76820</v>
      </c>
      <c r="V233" s="246">
        <v>76820</v>
      </c>
      <c r="W233" s="246">
        <v>76820</v>
      </c>
      <c r="X233" s="246">
        <v>76820</v>
      </c>
      <c r="Y233" s="246">
        <v>76820</v>
      </c>
      <c r="Z233" s="246">
        <v>76820</v>
      </c>
      <c r="AA233" s="256">
        <v>76820</v>
      </c>
      <c r="AB233" s="67"/>
      <c r="AC233" s="79"/>
      <c r="AD233" s="71"/>
      <c r="AE233" s="70"/>
      <c r="AF233" s="68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50"/>
      <c r="AS233" s="20"/>
      <c r="AT233" s="58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52"/>
      <c r="BH233" s="50"/>
      <c r="BI233" s="20"/>
      <c r="BJ233" s="58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</row>
    <row r="234" spans="1:74" ht="16.5" thickBo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84"/>
      <c r="M234" s="267" t="s">
        <v>213</v>
      </c>
      <c r="N234" s="257">
        <v>66800</v>
      </c>
      <c r="O234" s="246">
        <v>66800</v>
      </c>
      <c r="P234" s="246">
        <v>76820</v>
      </c>
      <c r="Q234" s="246">
        <v>76820</v>
      </c>
      <c r="R234" s="246">
        <v>76820</v>
      </c>
      <c r="S234" s="246">
        <v>76820</v>
      </c>
      <c r="T234" s="246">
        <v>76820</v>
      </c>
      <c r="U234" s="246">
        <v>76820</v>
      </c>
      <c r="V234" s="246">
        <v>76820</v>
      </c>
      <c r="W234" s="246">
        <v>76820</v>
      </c>
      <c r="X234" s="246">
        <v>76820</v>
      </c>
      <c r="Y234" s="246">
        <v>76820</v>
      </c>
      <c r="Z234" s="246">
        <v>76820</v>
      </c>
      <c r="AA234" s="256">
        <v>76820</v>
      </c>
      <c r="AB234" s="67"/>
      <c r="AC234" s="79"/>
      <c r="AD234" s="71"/>
      <c r="AE234" s="70"/>
      <c r="AF234" s="68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50"/>
      <c r="AS234" s="20"/>
      <c r="AT234" s="58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52"/>
      <c r="BH234" s="50"/>
      <c r="BI234" s="20"/>
      <c r="BJ234" s="58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</row>
    <row r="235" spans="1:74" ht="16.5" thickBo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84"/>
      <c r="M235" s="267" t="s">
        <v>214</v>
      </c>
      <c r="N235" s="257">
        <v>66800</v>
      </c>
      <c r="O235" s="246">
        <v>66800</v>
      </c>
      <c r="P235" s="246">
        <v>76820</v>
      </c>
      <c r="Q235" s="246">
        <v>76820</v>
      </c>
      <c r="R235" s="246">
        <v>76820</v>
      </c>
      <c r="S235" s="246">
        <v>76820</v>
      </c>
      <c r="T235" s="246">
        <v>76820</v>
      </c>
      <c r="U235" s="246">
        <v>76820</v>
      </c>
      <c r="V235" s="246">
        <v>76820</v>
      </c>
      <c r="W235" s="246">
        <v>76820</v>
      </c>
      <c r="X235" s="246">
        <v>76820</v>
      </c>
      <c r="Y235" s="246">
        <v>76820</v>
      </c>
      <c r="Z235" s="246">
        <v>76820</v>
      </c>
      <c r="AA235" s="256">
        <v>76820</v>
      </c>
      <c r="AB235" s="67"/>
      <c r="AC235" s="79"/>
      <c r="AD235" s="71"/>
      <c r="AE235" s="70"/>
      <c r="AF235" s="68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50"/>
      <c r="AS235" s="20"/>
      <c r="AT235" s="58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52"/>
      <c r="BH235" s="50"/>
      <c r="BI235" s="20"/>
      <c r="BJ235" s="58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</row>
    <row r="236" spans="1:74" ht="16.5" thickBo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84"/>
      <c r="M236" s="267" t="s">
        <v>215</v>
      </c>
      <c r="N236" s="257">
        <v>66800</v>
      </c>
      <c r="O236" s="246">
        <v>66800</v>
      </c>
      <c r="P236" s="246">
        <v>76820</v>
      </c>
      <c r="Q236" s="246">
        <v>76820</v>
      </c>
      <c r="R236" s="246">
        <v>76820</v>
      </c>
      <c r="S236" s="246">
        <v>76820</v>
      </c>
      <c r="T236" s="246">
        <v>76820</v>
      </c>
      <c r="U236" s="246">
        <v>76820</v>
      </c>
      <c r="V236" s="246">
        <v>76820</v>
      </c>
      <c r="W236" s="246">
        <v>76820</v>
      </c>
      <c r="X236" s="246">
        <v>76820</v>
      </c>
      <c r="Y236" s="246">
        <v>76820</v>
      </c>
      <c r="Z236" s="246">
        <v>76820</v>
      </c>
      <c r="AA236" s="256">
        <v>76820</v>
      </c>
      <c r="AB236" s="67"/>
      <c r="AC236" s="79"/>
      <c r="AD236" s="71"/>
      <c r="AE236" s="70"/>
      <c r="AF236" s="68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50"/>
      <c r="AS236" s="20"/>
      <c r="AT236" s="58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52"/>
      <c r="BH236" s="50"/>
      <c r="BI236" s="20"/>
      <c r="BJ236" s="58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</row>
    <row r="237" spans="1:74" ht="16.5" thickBo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84"/>
      <c r="M237" s="267" t="s">
        <v>216</v>
      </c>
      <c r="N237" s="257">
        <v>66800</v>
      </c>
      <c r="O237" s="246">
        <v>66800</v>
      </c>
      <c r="P237" s="246">
        <v>76820</v>
      </c>
      <c r="Q237" s="246">
        <v>76820</v>
      </c>
      <c r="R237" s="246">
        <v>76820</v>
      </c>
      <c r="S237" s="246">
        <v>76820</v>
      </c>
      <c r="T237" s="246">
        <v>76820</v>
      </c>
      <c r="U237" s="246">
        <v>76820</v>
      </c>
      <c r="V237" s="246">
        <v>76820</v>
      </c>
      <c r="W237" s="246">
        <v>76820</v>
      </c>
      <c r="X237" s="246">
        <v>76820</v>
      </c>
      <c r="Y237" s="246">
        <v>76820</v>
      </c>
      <c r="Z237" s="246">
        <v>76820</v>
      </c>
      <c r="AA237" s="256">
        <v>76820</v>
      </c>
      <c r="AB237" s="67"/>
      <c r="AC237" s="79"/>
      <c r="AD237" s="71"/>
      <c r="AE237" s="70"/>
      <c r="AF237" s="68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50"/>
      <c r="AS237" s="20"/>
      <c r="AT237" s="58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52"/>
      <c r="BH237" s="50"/>
      <c r="BI237" s="20"/>
      <c r="BJ237" s="58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</row>
    <row r="238" spans="1:74" ht="16.5" thickBo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84"/>
      <c r="M238" s="267" t="s">
        <v>217</v>
      </c>
      <c r="N238" s="257">
        <v>66800</v>
      </c>
      <c r="O238" s="246">
        <v>66800</v>
      </c>
      <c r="P238" s="246">
        <v>76820</v>
      </c>
      <c r="Q238" s="246">
        <v>76820</v>
      </c>
      <c r="R238" s="246">
        <v>76820</v>
      </c>
      <c r="S238" s="246">
        <v>76820</v>
      </c>
      <c r="T238" s="246">
        <v>76820</v>
      </c>
      <c r="U238" s="246">
        <v>76820</v>
      </c>
      <c r="V238" s="246">
        <v>76820</v>
      </c>
      <c r="W238" s="246">
        <v>76820</v>
      </c>
      <c r="X238" s="246">
        <v>76820</v>
      </c>
      <c r="Y238" s="246">
        <v>76820</v>
      </c>
      <c r="Z238" s="246">
        <v>76820</v>
      </c>
      <c r="AA238" s="256">
        <v>76820</v>
      </c>
      <c r="AB238" s="67"/>
      <c r="AC238" s="79"/>
      <c r="AD238" s="71"/>
      <c r="AE238" s="70"/>
      <c r="AF238" s="68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50"/>
      <c r="AS238" s="20"/>
      <c r="AT238" s="58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52"/>
      <c r="BH238" s="50"/>
      <c r="BI238" s="20"/>
      <c r="BJ238" s="58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</row>
    <row r="239" spans="1:74" ht="16.5" thickBo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84"/>
      <c r="M239" s="267" t="s">
        <v>218</v>
      </c>
      <c r="N239" s="257">
        <v>67400</v>
      </c>
      <c r="O239" s="246">
        <v>67400</v>
      </c>
      <c r="P239" s="246">
        <v>77510</v>
      </c>
      <c r="Q239" s="246">
        <v>77510</v>
      </c>
      <c r="R239" s="246">
        <v>77510</v>
      </c>
      <c r="S239" s="246">
        <v>77510</v>
      </c>
      <c r="T239" s="246">
        <v>77510</v>
      </c>
      <c r="U239" s="246">
        <v>77510</v>
      </c>
      <c r="V239" s="246">
        <v>77510</v>
      </c>
      <c r="W239" s="246">
        <v>77510</v>
      </c>
      <c r="X239" s="246">
        <v>77510</v>
      </c>
      <c r="Y239" s="246">
        <v>77510</v>
      </c>
      <c r="Z239" s="246">
        <v>77510</v>
      </c>
      <c r="AA239" s="256">
        <v>77510</v>
      </c>
      <c r="AB239" s="67"/>
      <c r="AC239" s="79"/>
      <c r="AD239" s="71"/>
      <c r="AE239" s="70"/>
      <c r="AF239" s="68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50"/>
      <c r="AS239" s="20"/>
      <c r="AT239" s="58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52"/>
      <c r="BH239" s="50"/>
      <c r="BI239" s="20"/>
      <c r="BJ239" s="58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</row>
    <row r="240" spans="1:74" ht="16.5" thickBo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84"/>
      <c r="M240" s="267" t="s">
        <v>219</v>
      </c>
      <c r="N240" s="257">
        <v>66800</v>
      </c>
      <c r="O240" s="246">
        <v>66800</v>
      </c>
      <c r="P240" s="246">
        <v>76820</v>
      </c>
      <c r="Q240" s="246">
        <v>76820</v>
      </c>
      <c r="R240" s="246">
        <v>76820</v>
      </c>
      <c r="S240" s="246">
        <v>76820</v>
      </c>
      <c r="T240" s="246">
        <v>76820</v>
      </c>
      <c r="U240" s="246">
        <v>76820</v>
      </c>
      <c r="V240" s="246">
        <v>76820</v>
      </c>
      <c r="W240" s="246">
        <v>76820</v>
      </c>
      <c r="X240" s="246">
        <v>76820</v>
      </c>
      <c r="Y240" s="246">
        <v>76820</v>
      </c>
      <c r="Z240" s="246">
        <v>76820</v>
      </c>
      <c r="AA240" s="256">
        <v>76820</v>
      </c>
      <c r="AB240" s="67"/>
      <c r="AC240" s="79"/>
      <c r="AD240" s="71"/>
      <c r="AE240" s="70"/>
      <c r="AF240" s="68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50"/>
      <c r="AS240" s="20"/>
      <c r="AT240" s="58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52"/>
      <c r="BH240" s="50"/>
      <c r="BI240" s="20"/>
      <c r="BJ240" s="58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</row>
    <row r="241" spans="1:74" ht="16.5" thickBo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84"/>
      <c r="M241" s="267" t="s">
        <v>220</v>
      </c>
      <c r="N241" s="257">
        <v>66800</v>
      </c>
      <c r="O241" s="246">
        <v>66800</v>
      </c>
      <c r="P241" s="246">
        <v>76820</v>
      </c>
      <c r="Q241" s="246">
        <v>76820</v>
      </c>
      <c r="R241" s="246">
        <v>76820</v>
      </c>
      <c r="S241" s="246">
        <v>76820</v>
      </c>
      <c r="T241" s="246">
        <v>76820</v>
      </c>
      <c r="U241" s="246">
        <v>76820</v>
      </c>
      <c r="V241" s="246">
        <v>76820</v>
      </c>
      <c r="W241" s="246">
        <v>76820</v>
      </c>
      <c r="X241" s="246">
        <v>76820</v>
      </c>
      <c r="Y241" s="246">
        <v>76820</v>
      </c>
      <c r="Z241" s="246">
        <v>76820</v>
      </c>
      <c r="AA241" s="256">
        <v>76820</v>
      </c>
      <c r="AB241" s="67"/>
      <c r="AC241" s="79"/>
      <c r="AD241" s="71"/>
      <c r="AE241" s="70"/>
      <c r="AF241" s="68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50"/>
      <c r="AS241" s="20"/>
      <c r="AT241" s="58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52"/>
      <c r="BH241" s="50"/>
      <c r="BI241" s="20"/>
      <c r="BJ241" s="58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</row>
    <row r="242" spans="1:74" ht="16.5" thickBo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84"/>
      <c r="M242" s="267" t="s">
        <v>221</v>
      </c>
      <c r="N242" s="257">
        <v>66800</v>
      </c>
      <c r="O242" s="246">
        <v>66800</v>
      </c>
      <c r="P242" s="246">
        <v>76820</v>
      </c>
      <c r="Q242" s="246">
        <v>76820</v>
      </c>
      <c r="R242" s="246">
        <v>76820</v>
      </c>
      <c r="S242" s="246">
        <v>76820</v>
      </c>
      <c r="T242" s="246">
        <v>76820</v>
      </c>
      <c r="U242" s="246">
        <v>76820</v>
      </c>
      <c r="V242" s="246">
        <v>76820</v>
      </c>
      <c r="W242" s="246">
        <v>76820</v>
      </c>
      <c r="X242" s="246">
        <v>76820</v>
      </c>
      <c r="Y242" s="246">
        <v>76820</v>
      </c>
      <c r="Z242" s="246">
        <v>76820</v>
      </c>
      <c r="AA242" s="256">
        <v>76820</v>
      </c>
      <c r="AB242" s="67"/>
      <c r="AC242" s="79"/>
      <c r="AD242" s="71"/>
      <c r="AE242" s="70"/>
      <c r="AF242" s="68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50"/>
      <c r="AS242" s="20"/>
      <c r="AT242" s="58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52"/>
      <c r="BH242" s="50"/>
      <c r="BI242" s="20"/>
      <c r="BJ242" s="58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</row>
    <row r="243" spans="1:74" ht="16.5" thickBo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84"/>
      <c r="M243" s="267" t="s">
        <v>222</v>
      </c>
      <c r="N243" s="257">
        <v>66800</v>
      </c>
      <c r="O243" s="246">
        <v>66800</v>
      </c>
      <c r="P243" s="246">
        <v>76820</v>
      </c>
      <c r="Q243" s="246">
        <v>76820</v>
      </c>
      <c r="R243" s="246">
        <v>76820</v>
      </c>
      <c r="S243" s="246">
        <v>76820</v>
      </c>
      <c r="T243" s="246">
        <v>76820</v>
      </c>
      <c r="U243" s="246">
        <v>76820</v>
      </c>
      <c r="V243" s="246">
        <v>76820</v>
      </c>
      <c r="W243" s="246">
        <v>76820</v>
      </c>
      <c r="X243" s="246">
        <v>76820</v>
      </c>
      <c r="Y243" s="246">
        <v>76820</v>
      </c>
      <c r="Z243" s="246">
        <v>76820</v>
      </c>
      <c r="AA243" s="256">
        <v>76820</v>
      </c>
      <c r="AB243" s="67"/>
      <c r="AC243" s="79"/>
      <c r="AD243" s="71"/>
      <c r="AE243" s="70"/>
      <c r="AF243" s="68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50"/>
      <c r="AS243" s="20"/>
      <c r="AT243" s="58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52"/>
      <c r="BH243" s="50"/>
      <c r="BI243" s="20"/>
      <c r="BJ243" s="58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</row>
    <row r="244" spans="1:74" ht="16.5" thickBo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84"/>
      <c r="M244" s="267" t="s">
        <v>223</v>
      </c>
      <c r="N244" s="257">
        <v>66800</v>
      </c>
      <c r="O244" s="246">
        <v>66800</v>
      </c>
      <c r="P244" s="246">
        <v>76820</v>
      </c>
      <c r="Q244" s="246">
        <v>76820</v>
      </c>
      <c r="R244" s="246">
        <v>76820</v>
      </c>
      <c r="S244" s="246">
        <v>76820</v>
      </c>
      <c r="T244" s="246">
        <v>76820</v>
      </c>
      <c r="U244" s="246">
        <v>76820</v>
      </c>
      <c r="V244" s="246">
        <v>76820</v>
      </c>
      <c r="W244" s="246">
        <v>76820</v>
      </c>
      <c r="X244" s="246">
        <v>76820</v>
      </c>
      <c r="Y244" s="246">
        <v>76820</v>
      </c>
      <c r="Z244" s="246">
        <v>76820</v>
      </c>
      <c r="AA244" s="256">
        <v>76820</v>
      </c>
      <c r="AB244" s="67"/>
      <c r="AC244" s="79"/>
      <c r="AD244" s="71"/>
      <c r="AE244" s="70"/>
      <c r="AF244" s="68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50"/>
      <c r="AS244" s="20"/>
      <c r="AT244" s="58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52"/>
      <c r="BH244" s="50"/>
      <c r="BI244" s="20"/>
      <c r="BJ244" s="58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</row>
    <row r="245" spans="1:74" ht="16.5" thickBo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84"/>
      <c r="M245" s="267" t="s">
        <v>224</v>
      </c>
      <c r="N245" s="257">
        <v>66800</v>
      </c>
      <c r="O245" s="246">
        <v>66800</v>
      </c>
      <c r="P245" s="246">
        <v>76820</v>
      </c>
      <c r="Q245" s="246">
        <v>76820</v>
      </c>
      <c r="R245" s="246">
        <v>76820</v>
      </c>
      <c r="S245" s="246">
        <v>76820</v>
      </c>
      <c r="T245" s="246">
        <v>76820</v>
      </c>
      <c r="U245" s="246">
        <v>76820</v>
      </c>
      <c r="V245" s="246">
        <v>76820</v>
      </c>
      <c r="W245" s="246">
        <v>76820</v>
      </c>
      <c r="X245" s="246">
        <v>76820</v>
      </c>
      <c r="Y245" s="246">
        <v>76820</v>
      </c>
      <c r="Z245" s="246">
        <v>76820</v>
      </c>
      <c r="AA245" s="256">
        <v>76820</v>
      </c>
      <c r="AB245" s="67"/>
      <c r="AC245" s="79"/>
      <c r="AD245" s="71"/>
      <c r="AE245" s="70"/>
      <c r="AF245" s="68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50"/>
      <c r="AS245" s="20"/>
      <c r="AT245" s="58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52"/>
      <c r="BH245" s="50"/>
      <c r="BI245" s="20"/>
      <c r="BJ245" s="58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</row>
    <row r="246" spans="1:74" ht="16.5" thickBo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84"/>
      <c r="M246" s="267" t="s">
        <v>225</v>
      </c>
      <c r="N246" s="257">
        <v>66800</v>
      </c>
      <c r="O246" s="246">
        <v>66800</v>
      </c>
      <c r="P246" s="246">
        <v>76820</v>
      </c>
      <c r="Q246" s="246">
        <v>76820</v>
      </c>
      <c r="R246" s="246">
        <v>76820</v>
      </c>
      <c r="S246" s="246">
        <v>76820</v>
      </c>
      <c r="T246" s="246">
        <v>76820</v>
      </c>
      <c r="U246" s="246">
        <v>76820</v>
      </c>
      <c r="V246" s="246">
        <v>76820</v>
      </c>
      <c r="W246" s="246">
        <v>76820</v>
      </c>
      <c r="X246" s="246">
        <v>76820</v>
      </c>
      <c r="Y246" s="246">
        <v>76820</v>
      </c>
      <c r="Z246" s="246">
        <v>76820</v>
      </c>
      <c r="AA246" s="256">
        <v>76820</v>
      </c>
      <c r="AB246" s="67"/>
      <c r="AC246" s="79"/>
      <c r="AD246" s="71"/>
      <c r="AE246" s="70"/>
      <c r="AF246" s="68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50"/>
      <c r="AS246" s="20"/>
      <c r="AT246" s="58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52"/>
      <c r="BH246" s="50"/>
      <c r="BI246" s="20"/>
      <c r="BJ246" s="58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</row>
    <row r="247" spans="1:74" ht="16.5" thickBo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84"/>
      <c r="M247" s="267" t="s">
        <v>226</v>
      </c>
      <c r="N247" s="257">
        <v>66800</v>
      </c>
      <c r="O247" s="246">
        <v>66800</v>
      </c>
      <c r="P247" s="246">
        <v>76820</v>
      </c>
      <c r="Q247" s="246">
        <v>76820</v>
      </c>
      <c r="R247" s="246">
        <v>76820</v>
      </c>
      <c r="S247" s="246">
        <v>76820</v>
      </c>
      <c r="T247" s="246">
        <v>76820</v>
      </c>
      <c r="U247" s="246">
        <v>76820</v>
      </c>
      <c r="V247" s="246">
        <v>76820</v>
      </c>
      <c r="W247" s="246">
        <v>76820</v>
      </c>
      <c r="X247" s="246">
        <v>76820</v>
      </c>
      <c r="Y247" s="246">
        <v>76820</v>
      </c>
      <c r="Z247" s="246">
        <v>76820</v>
      </c>
      <c r="AA247" s="256">
        <v>76820</v>
      </c>
      <c r="AB247" s="67"/>
      <c r="AC247" s="79"/>
      <c r="AD247" s="71"/>
      <c r="AE247" s="70"/>
      <c r="AF247" s="68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50"/>
      <c r="AS247" s="20"/>
      <c r="AT247" s="58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52"/>
      <c r="BH247" s="50"/>
      <c r="BI247" s="20"/>
      <c r="BJ247" s="58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</row>
    <row r="248" spans="1:74" ht="16.5" thickBo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84"/>
      <c r="M248" s="267" t="s">
        <v>227</v>
      </c>
      <c r="N248" s="257">
        <v>66800</v>
      </c>
      <c r="O248" s="246">
        <v>66800</v>
      </c>
      <c r="P248" s="246">
        <v>76820</v>
      </c>
      <c r="Q248" s="246">
        <v>76820</v>
      </c>
      <c r="R248" s="246">
        <v>76820</v>
      </c>
      <c r="S248" s="246">
        <v>76820</v>
      </c>
      <c r="T248" s="246">
        <v>76820</v>
      </c>
      <c r="U248" s="246">
        <v>76820</v>
      </c>
      <c r="V248" s="246">
        <v>76820</v>
      </c>
      <c r="W248" s="246">
        <v>76820</v>
      </c>
      <c r="X248" s="246">
        <v>76820</v>
      </c>
      <c r="Y248" s="246">
        <v>76820</v>
      </c>
      <c r="Z248" s="246">
        <v>76820</v>
      </c>
      <c r="AA248" s="256">
        <v>76820</v>
      </c>
      <c r="AB248" s="67"/>
      <c r="AC248" s="79"/>
      <c r="AD248" s="71"/>
      <c r="AE248" s="70"/>
      <c r="AF248" s="68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50"/>
      <c r="AS248" s="20"/>
      <c r="AT248" s="58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52"/>
      <c r="BH248" s="50"/>
      <c r="BI248" s="20"/>
      <c r="BJ248" s="58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</row>
    <row r="249" spans="1:74" ht="16.5" thickBo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84"/>
      <c r="M249" s="267" t="s">
        <v>228</v>
      </c>
      <c r="N249" s="257">
        <v>66800</v>
      </c>
      <c r="O249" s="246">
        <v>66800</v>
      </c>
      <c r="P249" s="246">
        <v>76820</v>
      </c>
      <c r="Q249" s="246">
        <v>76820</v>
      </c>
      <c r="R249" s="246">
        <v>76820</v>
      </c>
      <c r="S249" s="246">
        <v>76820</v>
      </c>
      <c r="T249" s="246">
        <v>76820</v>
      </c>
      <c r="U249" s="246">
        <v>76820</v>
      </c>
      <c r="V249" s="246">
        <v>76820</v>
      </c>
      <c r="W249" s="246">
        <v>76820</v>
      </c>
      <c r="X249" s="246">
        <v>76820</v>
      </c>
      <c r="Y249" s="246">
        <v>76820</v>
      </c>
      <c r="Z249" s="246">
        <v>76820</v>
      </c>
      <c r="AA249" s="256">
        <v>76820</v>
      </c>
      <c r="AB249" s="67"/>
      <c r="AC249" s="79"/>
      <c r="AD249" s="71"/>
      <c r="AE249" s="70"/>
      <c r="AF249" s="68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50"/>
      <c r="AS249" s="20"/>
      <c r="AT249" s="58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52"/>
      <c r="BH249" s="50"/>
      <c r="BI249" s="20"/>
      <c r="BJ249" s="58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</row>
    <row r="250" spans="1:74" ht="16.5" thickBo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84"/>
      <c r="M250" s="267" t="s">
        <v>229</v>
      </c>
      <c r="N250" s="257">
        <v>73000</v>
      </c>
      <c r="O250" s="246">
        <v>73000</v>
      </c>
      <c r="P250" s="246">
        <v>83950</v>
      </c>
      <c r="Q250" s="246">
        <v>83950</v>
      </c>
      <c r="R250" s="246">
        <v>83950</v>
      </c>
      <c r="S250" s="246">
        <v>83950</v>
      </c>
      <c r="T250" s="246">
        <v>83950</v>
      </c>
      <c r="U250" s="246">
        <v>83950</v>
      </c>
      <c r="V250" s="246">
        <v>83950</v>
      </c>
      <c r="W250" s="246">
        <v>83950</v>
      </c>
      <c r="X250" s="246">
        <v>83950</v>
      </c>
      <c r="Y250" s="246">
        <v>83950</v>
      </c>
      <c r="Z250" s="246">
        <v>83950</v>
      </c>
      <c r="AA250" s="256">
        <v>83950</v>
      </c>
      <c r="AB250" s="67"/>
      <c r="AC250" s="79"/>
      <c r="AD250" s="71"/>
      <c r="AE250" s="70"/>
      <c r="AF250" s="68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50"/>
      <c r="AS250" s="20"/>
      <c r="AT250" s="58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52"/>
      <c r="BH250" s="50"/>
      <c r="BI250" s="20"/>
      <c r="BJ250" s="58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</row>
    <row r="251" spans="1:74" ht="16.5" thickBo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84"/>
      <c r="M251" s="267" t="s">
        <v>230</v>
      </c>
      <c r="N251" s="257">
        <v>77100</v>
      </c>
      <c r="O251" s="246">
        <v>77100</v>
      </c>
      <c r="P251" s="246">
        <v>88665</v>
      </c>
      <c r="Q251" s="246">
        <v>88665</v>
      </c>
      <c r="R251" s="246">
        <v>88665</v>
      </c>
      <c r="S251" s="246">
        <v>88665</v>
      </c>
      <c r="T251" s="246">
        <v>88665</v>
      </c>
      <c r="U251" s="246">
        <v>88665</v>
      </c>
      <c r="V251" s="246">
        <v>88665</v>
      </c>
      <c r="W251" s="246">
        <v>88665</v>
      </c>
      <c r="X251" s="246">
        <v>88665</v>
      </c>
      <c r="Y251" s="246">
        <v>88665</v>
      </c>
      <c r="Z251" s="246">
        <v>88665</v>
      </c>
      <c r="AA251" s="256">
        <v>88665</v>
      </c>
      <c r="AB251" s="67"/>
      <c r="AC251" s="79"/>
      <c r="AD251" s="71"/>
      <c r="AE251" s="70"/>
      <c r="AF251" s="68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50"/>
      <c r="AS251" s="20"/>
      <c r="AT251" s="58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52"/>
      <c r="BH251" s="50"/>
      <c r="BI251" s="20"/>
      <c r="BJ251" s="58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</row>
    <row r="252" spans="1:74" ht="16.5" thickBo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84"/>
      <c r="M252" s="267" t="s">
        <v>231</v>
      </c>
      <c r="N252" s="257">
        <v>66800</v>
      </c>
      <c r="O252" s="246">
        <v>66800</v>
      </c>
      <c r="P252" s="246">
        <v>76820</v>
      </c>
      <c r="Q252" s="246">
        <v>76820</v>
      </c>
      <c r="R252" s="246">
        <v>76820</v>
      </c>
      <c r="S252" s="246">
        <v>76820</v>
      </c>
      <c r="T252" s="246">
        <v>76820</v>
      </c>
      <c r="U252" s="246">
        <v>76820</v>
      </c>
      <c r="V252" s="246">
        <v>76820</v>
      </c>
      <c r="W252" s="246">
        <v>76820</v>
      </c>
      <c r="X252" s="246">
        <v>76820</v>
      </c>
      <c r="Y252" s="246">
        <v>76820</v>
      </c>
      <c r="Z252" s="246">
        <v>76820</v>
      </c>
      <c r="AA252" s="256">
        <v>76820</v>
      </c>
      <c r="AB252" s="67"/>
      <c r="AC252" s="79"/>
      <c r="AD252" s="71"/>
      <c r="AE252" s="70"/>
      <c r="AF252" s="68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50"/>
      <c r="AS252" s="20"/>
      <c r="AT252" s="58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52"/>
      <c r="BH252" s="50"/>
      <c r="BI252" s="20"/>
      <c r="BJ252" s="58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</row>
    <row r="253" spans="1:74" ht="16.5" thickBo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84"/>
      <c r="M253" s="267" t="s">
        <v>232</v>
      </c>
      <c r="N253" s="257">
        <v>78500</v>
      </c>
      <c r="O253" s="246">
        <v>78500</v>
      </c>
      <c r="P253" s="246">
        <v>90275</v>
      </c>
      <c r="Q253" s="246">
        <v>90275</v>
      </c>
      <c r="R253" s="246">
        <v>90275</v>
      </c>
      <c r="S253" s="246">
        <v>90275</v>
      </c>
      <c r="T253" s="246">
        <v>90275</v>
      </c>
      <c r="U253" s="246">
        <v>90275</v>
      </c>
      <c r="V253" s="246">
        <v>90275</v>
      </c>
      <c r="W253" s="246">
        <v>90275</v>
      </c>
      <c r="X253" s="246">
        <v>90275</v>
      </c>
      <c r="Y253" s="246">
        <v>90275</v>
      </c>
      <c r="Z253" s="246">
        <v>90275</v>
      </c>
      <c r="AA253" s="256">
        <v>90275</v>
      </c>
      <c r="AB253" s="67"/>
      <c r="AC253" s="79"/>
      <c r="AD253" s="71"/>
      <c r="AE253" s="70"/>
      <c r="AF253" s="68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50"/>
      <c r="AS253" s="20"/>
      <c r="AT253" s="58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52"/>
      <c r="BH253" s="50"/>
      <c r="BI253" s="20"/>
      <c r="BJ253" s="58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</row>
    <row r="254" spans="1:74" ht="16.5" thickBo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84"/>
      <c r="M254" s="267" t="s">
        <v>233</v>
      </c>
      <c r="N254" s="257">
        <v>66800</v>
      </c>
      <c r="O254" s="246">
        <v>66800</v>
      </c>
      <c r="P254" s="246">
        <v>76820</v>
      </c>
      <c r="Q254" s="246">
        <v>76820</v>
      </c>
      <c r="R254" s="246">
        <v>76820</v>
      </c>
      <c r="S254" s="246">
        <v>76820</v>
      </c>
      <c r="T254" s="246">
        <v>76820</v>
      </c>
      <c r="U254" s="246">
        <v>76820</v>
      </c>
      <c r="V254" s="246">
        <v>76820</v>
      </c>
      <c r="W254" s="246">
        <v>76820</v>
      </c>
      <c r="X254" s="246">
        <v>76820</v>
      </c>
      <c r="Y254" s="246">
        <v>76820</v>
      </c>
      <c r="Z254" s="246">
        <v>76820</v>
      </c>
      <c r="AA254" s="256">
        <v>76820</v>
      </c>
      <c r="AB254" s="67"/>
      <c r="AC254" s="79"/>
      <c r="AD254" s="71"/>
      <c r="AE254" s="70"/>
      <c r="AF254" s="68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50"/>
      <c r="AS254" s="20"/>
      <c r="AT254" s="58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52"/>
      <c r="BH254" s="50"/>
      <c r="BI254" s="20"/>
      <c r="BJ254" s="58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</row>
    <row r="255" spans="1:74" ht="16.5" thickBo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84"/>
      <c r="M255" s="267" t="s">
        <v>234</v>
      </c>
      <c r="N255" s="257">
        <v>66800</v>
      </c>
      <c r="O255" s="246">
        <v>66800</v>
      </c>
      <c r="P255" s="246">
        <v>76820</v>
      </c>
      <c r="Q255" s="246">
        <v>76820</v>
      </c>
      <c r="R255" s="246">
        <v>76820</v>
      </c>
      <c r="S255" s="246">
        <v>76820</v>
      </c>
      <c r="T255" s="246">
        <v>76820</v>
      </c>
      <c r="U255" s="246">
        <v>76820</v>
      </c>
      <c r="V255" s="246">
        <v>76820</v>
      </c>
      <c r="W255" s="246">
        <v>76820</v>
      </c>
      <c r="X255" s="246">
        <v>76820</v>
      </c>
      <c r="Y255" s="246">
        <v>76820</v>
      </c>
      <c r="Z255" s="246">
        <v>76820</v>
      </c>
      <c r="AA255" s="256">
        <v>76820</v>
      </c>
      <c r="AB255" s="67"/>
      <c r="AC255" s="79"/>
      <c r="AD255" s="71"/>
      <c r="AE255" s="70"/>
      <c r="AF255" s="68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50"/>
      <c r="AS255" s="20"/>
      <c r="AT255" s="58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52"/>
      <c r="BH255" s="50"/>
      <c r="BI255" s="20"/>
      <c r="BJ255" s="58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</row>
    <row r="256" spans="1:74" ht="16.5" thickBot="1">
      <c r="A256" s="72"/>
      <c r="B256" s="72"/>
      <c r="C256" s="72"/>
      <c r="D256" s="72"/>
      <c r="E256" s="72"/>
      <c r="F256" s="72"/>
      <c r="G256" s="72"/>
      <c r="H256" s="72"/>
      <c r="I256" s="88"/>
      <c r="J256" s="63"/>
      <c r="K256" s="61"/>
      <c r="L256" s="84"/>
      <c r="M256" s="267" t="s">
        <v>235</v>
      </c>
      <c r="N256" s="257">
        <v>66800</v>
      </c>
      <c r="O256" s="246">
        <v>66800</v>
      </c>
      <c r="P256" s="246">
        <v>76820</v>
      </c>
      <c r="Q256" s="246">
        <v>76820</v>
      </c>
      <c r="R256" s="246">
        <v>76820</v>
      </c>
      <c r="S256" s="246">
        <v>76820</v>
      </c>
      <c r="T256" s="246">
        <v>76820</v>
      </c>
      <c r="U256" s="246">
        <v>76820</v>
      </c>
      <c r="V256" s="246">
        <v>76820</v>
      </c>
      <c r="W256" s="246">
        <v>76820</v>
      </c>
      <c r="X256" s="246">
        <v>76820</v>
      </c>
      <c r="Y256" s="246">
        <v>76820</v>
      </c>
      <c r="Z256" s="246">
        <v>76820</v>
      </c>
      <c r="AA256" s="256">
        <v>76820</v>
      </c>
      <c r="AB256" s="67"/>
      <c r="AC256" s="79"/>
      <c r="AD256" s="71"/>
      <c r="AE256" s="70"/>
      <c r="AF256" s="68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50"/>
      <c r="AS256" s="20"/>
      <c r="AT256" s="58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52"/>
      <c r="BH256" s="50"/>
      <c r="BI256" s="20"/>
      <c r="BJ256" s="58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</row>
    <row r="257" spans="1:74" ht="16.5" thickBot="1">
      <c r="A257" s="72"/>
      <c r="B257" s="72"/>
      <c r="C257" s="72"/>
      <c r="D257" s="72"/>
      <c r="E257" s="72"/>
      <c r="F257" s="72"/>
      <c r="G257" s="72"/>
      <c r="H257" s="72"/>
      <c r="I257" s="88"/>
      <c r="J257" s="63"/>
      <c r="K257" s="61"/>
      <c r="L257" s="84"/>
      <c r="M257" s="267" t="s">
        <v>236</v>
      </c>
      <c r="N257" s="257">
        <v>66800</v>
      </c>
      <c r="O257" s="246">
        <v>66800</v>
      </c>
      <c r="P257" s="246">
        <v>76820</v>
      </c>
      <c r="Q257" s="246">
        <v>76820</v>
      </c>
      <c r="R257" s="246">
        <v>76820</v>
      </c>
      <c r="S257" s="246">
        <v>76820</v>
      </c>
      <c r="T257" s="246">
        <v>76820</v>
      </c>
      <c r="U257" s="246">
        <v>76820</v>
      </c>
      <c r="V257" s="246">
        <v>76820</v>
      </c>
      <c r="W257" s="246">
        <v>76820</v>
      </c>
      <c r="X257" s="246">
        <v>76820</v>
      </c>
      <c r="Y257" s="246">
        <v>76820</v>
      </c>
      <c r="Z257" s="246">
        <v>76820</v>
      </c>
      <c r="AA257" s="256">
        <v>76820</v>
      </c>
      <c r="AB257" s="67"/>
      <c r="AC257" s="79"/>
      <c r="AD257" s="71"/>
      <c r="AE257" s="70"/>
      <c r="AF257" s="68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50"/>
      <c r="AS257" s="20"/>
      <c r="AT257" s="58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52"/>
      <c r="BH257" s="50"/>
      <c r="BI257" s="20"/>
      <c r="BJ257" s="58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</row>
    <row r="258" spans="1:74" ht="16.5" thickBot="1">
      <c r="A258" s="72"/>
      <c r="B258" s="72"/>
      <c r="C258" s="72"/>
      <c r="D258" s="72"/>
      <c r="E258" s="72"/>
      <c r="F258" s="72"/>
      <c r="G258" s="72"/>
      <c r="H258" s="72"/>
      <c r="I258" s="88"/>
      <c r="J258" s="63"/>
      <c r="K258" s="61"/>
      <c r="L258" s="84"/>
      <c r="M258" s="267" t="s">
        <v>237</v>
      </c>
      <c r="N258" s="257">
        <v>66800</v>
      </c>
      <c r="O258" s="246">
        <v>66800</v>
      </c>
      <c r="P258" s="246">
        <v>76820</v>
      </c>
      <c r="Q258" s="246">
        <v>76820</v>
      </c>
      <c r="R258" s="246">
        <v>76820</v>
      </c>
      <c r="S258" s="246">
        <v>76820</v>
      </c>
      <c r="T258" s="246">
        <v>76820</v>
      </c>
      <c r="U258" s="246">
        <v>76820</v>
      </c>
      <c r="V258" s="246">
        <v>76820</v>
      </c>
      <c r="W258" s="246">
        <v>76820</v>
      </c>
      <c r="X258" s="246">
        <v>76820</v>
      </c>
      <c r="Y258" s="246">
        <v>76820</v>
      </c>
      <c r="Z258" s="246">
        <v>76820</v>
      </c>
      <c r="AA258" s="256">
        <v>76820</v>
      </c>
      <c r="AB258" s="67"/>
      <c r="AC258" s="79"/>
      <c r="AD258" s="71"/>
      <c r="AE258" s="70"/>
      <c r="AF258" s="68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50"/>
      <c r="AS258" s="20"/>
      <c r="AT258" s="58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52"/>
      <c r="BH258" s="50"/>
      <c r="BI258" s="20"/>
      <c r="BJ258" s="58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</row>
    <row r="259" spans="1:74" ht="16.5" thickBot="1">
      <c r="A259" s="72"/>
      <c r="B259" s="72"/>
      <c r="C259" s="72"/>
      <c r="D259" s="72"/>
      <c r="E259" s="72"/>
      <c r="F259" s="72"/>
      <c r="G259" s="72"/>
      <c r="H259" s="72"/>
      <c r="I259" s="88"/>
      <c r="J259" s="63"/>
      <c r="K259" s="61"/>
      <c r="L259" s="84"/>
      <c r="M259" s="267" t="s">
        <v>238</v>
      </c>
      <c r="N259" s="257">
        <v>66800</v>
      </c>
      <c r="O259" s="246">
        <v>66800</v>
      </c>
      <c r="P259" s="246">
        <v>76820</v>
      </c>
      <c r="Q259" s="246">
        <v>76820</v>
      </c>
      <c r="R259" s="246">
        <v>76820</v>
      </c>
      <c r="S259" s="246">
        <v>76820</v>
      </c>
      <c r="T259" s="246">
        <v>76820</v>
      </c>
      <c r="U259" s="246">
        <v>76820</v>
      </c>
      <c r="V259" s="246">
        <v>76820</v>
      </c>
      <c r="W259" s="246">
        <v>76820</v>
      </c>
      <c r="X259" s="246">
        <v>76820</v>
      </c>
      <c r="Y259" s="246">
        <v>76820</v>
      </c>
      <c r="Z259" s="246">
        <v>76820</v>
      </c>
      <c r="AA259" s="256">
        <v>76820</v>
      </c>
      <c r="AB259" s="67"/>
      <c r="AC259" s="79"/>
      <c r="AD259" s="71"/>
      <c r="AE259" s="70"/>
      <c r="AF259" s="68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50"/>
      <c r="AS259" s="20"/>
      <c r="AT259" s="58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52"/>
      <c r="BH259" s="50"/>
      <c r="BI259" s="20"/>
      <c r="BJ259" s="58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</row>
    <row r="260" spans="1:74" ht="16.5" thickBot="1">
      <c r="A260" s="72"/>
      <c r="B260" s="72"/>
      <c r="C260" s="72"/>
      <c r="D260" s="72"/>
      <c r="E260" s="72"/>
      <c r="F260" s="72"/>
      <c r="G260" s="72"/>
      <c r="H260" s="72"/>
      <c r="I260" s="88"/>
      <c r="J260" s="63"/>
      <c r="K260" s="61"/>
      <c r="L260" s="84"/>
      <c r="M260" s="267" t="s">
        <v>239</v>
      </c>
      <c r="N260" s="257">
        <v>66800</v>
      </c>
      <c r="O260" s="246">
        <v>66800</v>
      </c>
      <c r="P260" s="246">
        <v>76820</v>
      </c>
      <c r="Q260" s="246">
        <v>76820</v>
      </c>
      <c r="R260" s="246">
        <v>76820</v>
      </c>
      <c r="S260" s="246">
        <v>76820</v>
      </c>
      <c r="T260" s="246">
        <v>76820</v>
      </c>
      <c r="U260" s="246">
        <v>76820</v>
      </c>
      <c r="V260" s="246">
        <v>76820</v>
      </c>
      <c r="W260" s="246">
        <v>76820</v>
      </c>
      <c r="X260" s="246">
        <v>76820</v>
      </c>
      <c r="Y260" s="246">
        <v>76820</v>
      </c>
      <c r="Z260" s="246">
        <v>76820</v>
      </c>
      <c r="AA260" s="256">
        <v>76820</v>
      </c>
      <c r="AB260" s="67"/>
      <c r="AC260" s="79"/>
      <c r="AD260" s="71"/>
      <c r="AE260" s="70"/>
      <c r="AF260" s="68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50"/>
      <c r="AS260" s="20"/>
      <c r="AT260" s="58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52"/>
      <c r="BH260" s="50"/>
      <c r="BI260" s="20"/>
      <c r="BJ260" s="58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</row>
    <row r="261" spans="1:74" ht="16.5" thickBot="1">
      <c r="A261" s="72"/>
      <c r="B261" s="72"/>
      <c r="C261" s="72"/>
      <c r="D261" s="72"/>
      <c r="E261" s="72"/>
      <c r="F261" s="72"/>
      <c r="G261" s="72"/>
      <c r="H261" s="72"/>
      <c r="I261" s="88"/>
      <c r="J261" s="63"/>
      <c r="K261" s="61"/>
      <c r="L261" s="84"/>
      <c r="M261" s="267" t="s">
        <v>240</v>
      </c>
      <c r="N261" s="257">
        <v>66800</v>
      </c>
      <c r="O261" s="246">
        <v>66800</v>
      </c>
      <c r="P261" s="246">
        <v>76820</v>
      </c>
      <c r="Q261" s="246">
        <v>76820</v>
      </c>
      <c r="R261" s="246">
        <v>76820</v>
      </c>
      <c r="S261" s="246">
        <v>76820</v>
      </c>
      <c r="T261" s="246">
        <v>76820</v>
      </c>
      <c r="U261" s="246">
        <v>76820</v>
      </c>
      <c r="V261" s="246">
        <v>76820</v>
      </c>
      <c r="W261" s="246">
        <v>76820</v>
      </c>
      <c r="X261" s="246">
        <v>76820</v>
      </c>
      <c r="Y261" s="246">
        <v>76820</v>
      </c>
      <c r="Z261" s="246">
        <v>76820</v>
      </c>
      <c r="AA261" s="256">
        <v>76820</v>
      </c>
      <c r="AB261" s="67"/>
      <c r="AC261" s="79"/>
      <c r="AD261" s="71"/>
      <c r="AE261" s="70"/>
      <c r="AF261" s="68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50"/>
      <c r="AS261" s="20"/>
      <c r="AT261" s="58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52"/>
      <c r="BH261" s="50"/>
      <c r="BI261" s="20"/>
      <c r="BJ261" s="58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</row>
    <row r="262" spans="1:74" ht="16.5" thickBot="1">
      <c r="A262" s="72"/>
      <c r="B262" s="72"/>
      <c r="C262" s="72"/>
      <c r="D262" s="72"/>
      <c r="E262" s="72"/>
      <c r="F262" s="72"/>
      <c r="G262" s="72"/>
      <c r="H262" s="72"/>
      <c r="I262" s="88"/>
      <c r="J262" s="63"/>
      <c r="K262" s="61"/>
      <c r="L262" s="84"/>
      <c r="M262" s="267" t="s">
        <v>241</v>
      </c>
      <c r="N262" s="257">
        <v>73000</v>
      </c>
      <c r="O262" s="246">
        <v>73000</v>
      </c>
      <c r="P262" s="246">
        <v>83950</v>
      </c>
      <c r="Q262" s="246">
        <v>83950</v>
      </c>
      <c r="R262" s="246">
        <v>83950</v>
      </c>
      <c r="S262" s="246">
        <v>83950</v>
      </c>
      <c r="T262" s="246">
        <v>83950</v>
      </c>
      <c r="U262" s="246">
        <v>83950</v>
      </c>
      <c r="V262" s="246">
        <v>83950</v>
      </c>
      <c r="W262" s="246">
        <v>83950</v>
      </c>
      <c r="X262" s="246">
        <v>83950</v>
      </c>
      <c r="Y262" s="246">
        <v>83950</v>
      </c>
      <c r="Z262" s="246">
        <v>83950</v>
      </c>
      <c r="AA262" s="256">
        <v>83950</v>
      </c>
      <c r="AB262" s="67"/>
      <c r="AC262" s="79"/>
      <c r="AD262" s="71"/>
      <c r="AE262" s="70"/>
      <c r="AF262" s="68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50"/>
      <c r="AS262" s="20"/>
      <c r="AT262" s="58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52"/>
      <c r="BH262" s="50"/>
      <c r="BI262" s="20"/>
      <c r="BJ262" s="58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</row>
    <row r="263" spans="1:74" ht="16.5" thickBot="1">
      <c r="A263" s="72"/>
      <c r="B263" s="72"/>
      <c r="C263" s="72"/>
      <c r="D263" s="72"/>
      <c r="E263" s="72"/>
      <c r="F263" s="72"/>
      <c r="G263" s="72"/>
      <c r="H263" s="72"/>
      <c r="I263" s="88"/>
      <c r="J263" s="63"/>
      <c r="K263" s="61"/>
      <c r="L263" s="84"/>
      <c r="M263" s="267" t="s">
        <v>242</v>
      </c>
      <c r="N263" s="257">
        <v>66800</v>
      </c>
      <c r="O263" s="246">
        <v>66800</v>
      </c>
      <c r="P263" s="246">
        <v>76820</v>
      </c>
      <c r="Q263" s="246">
        <v>76820</v>
      </c>
      <c r="R263" s="246">
        <v>76820</v>
      </c>
      <c r="S263" s="246">
        <v>76820</v>
      </c>
      <c r="T263" s="246">
        <v>76820</v>
      </c>
      <c r="U263" s="246">
        <v>76820</v>
      </c>
      <c r="V263" s="246">
        <v>76820</v>
      </c>
      <c r="W263" s="246">
        <v>76820</v>
      </c>
      <c r="X263" s="246">
        <v>76820</v>
      </c>
      <c r="Y263" s="246">
        <v>76820</v>
      </c>
      <c r="Z263" s="246">
        <v>76820</v>
      </c>
      <c r="AA263" s="256">
        <v>76820</v>
      </c>
      <c r="AB263" s="67"/>
      <c r="AC263" s="79"/>
      <c r="AD263" s="71"/>
      <c r="AE263" s="70"/>
      <c r="AF263" s="68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50"/>
      <c r="AS263" s="20"/>
      <c r="AT263" s="58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52"/>
      <c r="BH263" s="50"/>
      <c r="BI263" s="20"/>
      <c r="BJ263" s="58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</row>
    <row r="264" spans="1:74" ht="16.5" thickBot="1">
      <c r="A264" s="72"/>
      <c r="B264" s="72"/>
      <c r="C264" s="72"/>
      <c r="D264" s="72"/>
      <c r="E264" s="72"/>
      <c r="F264" s="72"/>
      <c r="G264" s="72"/>
      <c r="H264" s="72"/>
      <c r="I264" s="88"/>
      <c r="J264" s="63"/>
      <c r="K264" s="61"/>
      <c r="L264" s="84"/>
      <c r="M264" s="267" t="s">
        <v>243</v>
      </c>
      <c r="N264" s="257">
        <v>66800</v>
      </c>
      <c r="O264" s="246">
        <v>66800</v>
      </c>
      <c r="P264" s="246">
        <v>76820</v>
      </c>
      <c r="Q264" s="246">
        <v>76820</v>
      </c>
      <c r="R264" s="246">
        <v>76820</v>
      </c>
      <c r="S264" s="246">
        <v>76820</v>
      </c>
      <c r="T264" s="246">
        <v>76820</v>
      </c>
      <c r="U264" s="246">
        <v>76820</v>
      </c>
      <c r="V264" s="246">
        <v>76820</v>
      </c>
      <c r="W264" s="246">
        <v>76820</v>
      </c>
      <c r="X264" s="246">
        <v>76820</v>
      </c>
      <c r="Y264" s="246">
        <v>76820</v>
      </c>
      <c r="Z264" s="246">
        <v>76820</v>
      </c>
      <c r="AA264" s="256">
        <v>76820</v>
      </c>
      <c r="AB264" s="67"/>
      <c r="AC264" s="79"/>
      <c r="AD264" s="71"/>
      <c r="AE264" s="70"/>
      <c r="AF264" s="68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50"/>
      <c r="AS264" s="20"/>
      <c r="AT264" s="58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52"/>
      <c r="BH264" s="50"/>
      <c r="BI264" s="20"/>
      <c r="BJ264" s="58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</row>
    <row r="265" spans="1:74" ht="16.5" thickBot="1">
      <c r="A265" s="72"/>
      <c r="B265" s="72"/>
      <c r="C265" s="72"/>
      <c r="D265" s="72"/>
      <c r="E265" s="72"/>
      <c r="F265" s="72"/>
      <c r="G265" s="72"/>
      <c r="H265" s="72"/>
      <c r="I265" s="88"/>
      <c r="J265" s="63"/>
      <c r="K265" s="61"/>
      <c r="L265" s="84"/>
      <c r="M265" s="267" t="s">
        <v>244</v>
      </c>
      <c r="N265" s="257">
        <v>66800</v>
      </c>
      <c r="O265" s="246">
        <v>66800</v>
      </c>
      <c r="P265" s="246">
        <v>76820</v>
      </c>
      <c r="Q265" s="246">
        <v>76820</v>
      </c>
      <c r="R265" s="246">
        <v>76820</v>
      </c>
      <c r="S265" s="246">
        <v>76820</v>
      </c>
      <c r="T265" s="246">
        <v>76820</v>
      </c>
      <c r="U265" s="246">
        <v>76820</v>
      </c>
      <c r="V265" s="246">
        <v>76820</v>
      </c>
      <c r="W265" s="246">
        <v>76820</v>
      </c>
      <c r="X265" s="246">
        <v>76820</v>
      </c>
      <c r="Y265" s="246">
        <v>76820</v>
      </c>
      <c r="Z265" s="246">
        <v>76820</v>
      </c>
      <c r="AA265" s="256">
        <v>76820</v>
      </c>
      <c r="AB265" s="67"/>
      <c r="AC265" s="79"/>
      <c r="AD265" s="71"/>
      <c r="AE265" s="70"/>
      <c r="AF265" s="68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50"/>
      <c r="AS265" s="20"/>
      <c r="AT265" s="58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52"/>
      <c r="BH265" s="50"/>
      <c r="BI265" s="20"/>
      <c r="BJ265" s="58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</row>
    <row r="266" spans="1:74" ht="16.5" thickBot="1">
      <c r="A266" s="72"/>
      <c r="B266" s="72"/>
      <c r="C266" s="72"/>
      <c r="D266" s="72"/>
      <c r="E266" s="72"/>
      <c r="F266" s="72"/>
      <c r="G266" s="72"/>
      <c r="H266" s="72"/>
      <c r="I266" s="88"/>
      <c r="J266" s="63"/>
      <c r="K266" s="61"/>
      <c r="L266" s="84"/>
      <c r="M266" s="267" t="s">
        <v>245</v>
      </c>
      <c r="N266" s="257">
        <v>66800</v>
      </c>
      <c r="O266" s="246">
        <v>66800</v>
      </c>
      <c r="P266" s="246">
        <v>76820</v>
      </c>
      <c r="Q266" s="246">
        <v>76820</v>
      </c>
      <c r="R266" s="246">
        <v>76820</v>
      </c>
      <c r="S266" s="246">
        <v>76820</v>
      </c>
      <c r="T266" s="246">
        <v>76820</v>
      </c>
      <c r="U266" s="246">
        <v>76820</v>
      </c>
      <c r="V266" s="246">
        <v>76820</v>
      </c>
      <c r="W266" s="246">
        <v>76820</v>
      </c>
      <c r="X266" s="246">
        <v>76820</v>
      </c>
      <c r="Y266" s="246">
        <v>76820</v>
      </c>
      <c r="Z266" s="246">
        <v>76820</v>
      </c>
      <c r="AA266" s="256">
        <v>76820</v>
      </c>
      <c r="AB266" s="67"/>
      <c r="AC266" s="79"/>
      <c r="AD266" s="71"/>
      <c r="AE266" s="70"/>
      <c r="AF266" s="68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50"/>
      <c r="AS266" s="20"/>
      <c r="AT266" s="58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52"/>
      <c r="BH266" s="50"/>
      <c r="BI266" s="20"/>
      <c r="BJ266" s="58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</row>
    <row r="267" spans="1:74" ht="16.5" thickBot="1">
      <c r="A267" s="72"/>
      <c r="B267" s="72"/>
      <c r="C267" s="72"/>
      <c r="D267" s="72"/>
      <c r="E267" s="72"/>
      <c r="F267" s="72"/>
      <c r="G267" s="72"/>
      <c r="H267" s="72"/>
      <c r="I267" s="88"/>
      <c r="J267" s="63"/>
      <c r="K267" s="61"/>
      <c r="L267" s="84"/>
      <c r="M267" s="267" t="s">
        <v>246</v>
      </c>
      <c r="N267" s="257">
        <v>57900</v>
      </c>
      <c r="O267" s="246">
        <v>57900</v>
      </c>
      <c r="P267" s="246">
        <v>66585</v>
      </c>
      <c r="Q267" s="246">
        <v>66585</v>
      </c>
      <c r="R267" s="246">
        <v>66585</v>
      </c>
      <c r="S267" s="246">
        <v>66585</v>
      </c>
      <c r="T267" s="246">
        <v>66585</v>
      </c>
      <c r="U267" s="246">
        <v>66585</v>
      </c>
      <c r="V267" s="246">
        <v>66585</v>
      </c>
      <c r="W267" s="246">
        <v>66585</v>
      </c>
      <c r="X267" s="246">
        <v>66585</v>
      </c>
      <c r="Y267" s="246">
        <v>66585</v>
      </c>
      <c r="Z267" s="246">
        <v>66585</v>
      </c>
      <c r="AA267" s="256">
        <v>66585</v>
      </c>
      <c r="AB267" s="67"/>
      <c r="AC267" s="79"/>
      <c r="AD267" s="71"/>
      <c r="AE267" s="70"/>
      <c r="AF267" s="68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50"/>
      <c r="AS267" s="20"/>
      <c r="AT267" s="58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52"/>
      <c r="BH267" s="50"/>
      <c r="BI267" s="20"/>
      <c r="BJ267" s="58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</row>
    <row r="268" spans="1:74" ht="16.5" thickBot="1">
      <c r="A268" s="72"/>
      <c r="B268" s="72"/>
      <c r="C268" s="72"/>
      <c r="D268" s="72"/>
      <c r="E268" s="72"/>
      <c r="F268" s="72"/>
      <c r="G268" s="72"/>
      <c r="H268" s="72"/>
      <c r="I268" s="88"/>
      <c r="J268" s="63"/>
      <c r="K268" s="61"/>
      <c r="L268" s="84"/>
      <c r="M268" s="267" t="s">
        <v>247</v>
      </c>
      <c r="N268" s="257">
        <v>59300</v>
      </c>
      <c r="O268" s="246">
        <v>59300</v>
      </c>
      <c r="P268" s="246">
        <v>68195</v>
      </c>
      <c r="Q268" s="246">
        <v>68195</v>
      </c>
      <c r="R268" s="246">
        <v>68195</v>
      </c>
      <c r="S268" s="246">
        <v>68195</v>
      </c>
      <c r="T268" s="246">
        <v>68195</v>
      </c>
      <c r="U268" s="246">
        <v>68195</v>
      </c>
      <c r="V268" s="246">
        <v>68195</v>
      </c>
      <c r="W268" s="246">
        <v>68195</v>
      </c>
      <c r="X268" s="246">
        <v>68195</v>
      </c>
      <c r="Y268" s="246">
        <v>68195</v>
      </c>
      <c r="Z268" s="246">
        <v>68195</v>
      </c>
      <c r="AA268" s="256">
        <v>68195</v>
      </c>
      <c r="AB268" s="67"/>
      <c r="AC268" s="79"/>
      <c r="AD268" s="71"/>
      <c r="AE268" s="70"/>
      <c r="AF268" s="68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50"/>
      <c r="AS268" s="20"/>
      <c r="AT268" s="58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52"/>
      <c r="BH268" s="50"/>
      <c r="BI268" s="20"/>
      <c r="BJ268" s="58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</row>
    <row r="269" spans="1:74" ht="16.5" thickBot="1">
      <c r="A269" s="72"/>
      <c r="B269" s="72"/>
      <c r="C269" s="72"/>
      <c r="D269" s="72"/>
      <c r="E269" s="72"/>
      <c r="F269" s="72"/>
      <c r="G269" s="72"/>
      <c r="H269" s="72"/>
      <c r="I269" s="88"/>
      <c r="J269" s="63"/>
      <c r="K269" s="61"/>
      <c r="L269" s="84"/>
      <c r="M269" s="267" t="s">
        <v>248</v>
      </c>
      <c r="N269" s="257">
        <v>57900</v>
      </c>
      <c r="O269" s="246">
        <v>57900</v>
      </c>
      <c r="P269" s="246">
        <v>66585</v>
      </c>
      <c r="Q269" s="246">
        <v>66585</v>
      </c>
      <c r="R269" s="246">
        <v>66585</v>
      </c>
      <c r="S269" s="246">
        <v>66585</v>
      </c>
      <c r="T269" s="246">
        <v>66585</v>
      </c>
      <c r="U269" s="246">
        <v>66585</v>
      </c>
      <c r="V269" s="246">
        <v>66585</v>
      </c>
      <c r="W269" s="246">
        <v>66585</v>
      </c>
      <c r="X269" s="246">
        <v>66585</v>
      </c>
      <c r="Y269" s="246">
        <v>66585</v>
      </c>
      <c r="Z269" s="246">
        <v>66585</v>
      </c>
      <c r="AA269" s="256">
        <v>66585</v>
      </c>
      <c r="AB269" s="67"/>
      <c r="AC269" s="79"/>
      <c r="AD269" s="71"/>
      <c r="AE269" s="70"/>
      <c r="AF269" s="68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50"/>
      <c r="AS269" s="20"/>
      <c r="AT269" s="58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52"/>
      <c r="BH269" s="50"/>
      <c r="BI269" s="20"/>
      <c r="BJ269" s="58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</row>
    <row r="270" spans="1:74" ht="16.5" thickBot="1">
      <c r="A270" s="72"/>
      <c r="B270" s="72"/>
      <c r="C270" s="72"/>
      <c r="D270" s="72"/>
      <c r="E270" s="72"/>
      <c r="F270" s="72"/>
      <c r="G270" s="72"/>
      <c r="H270" s="72"/>
      <c r="I270" s="88"/>
      <c r="J270" s="63"/>
      <c r="K270" s="61"/>
      <c r="L270" s="84"/>
      <c r="M270" s="267" t="s">
        <v>249</v>
      </c>
      <c r="N270" s="257">
        <v>62400</v>
      </c>
      <c r="O270" s="246">
        <v>62400</v>
      </c>
      <c r="P270" s="246">
        <v>71760</v>
      </c>
      <c r="Q270" s="246">
        <v>71760</v>
      </c>
      <c r="R270" s="246">
        <v>71760</v>
      </c>
      <c r="S270" s="246">
        <v>71760</v>
      </c>
      <c r="T270" s="246">
        <v>71760</v>
      </c>
      <c r="U270" s="246">
        <v>71760</v>
      </c>
      <c r="V270" s="246">
        <v>71760</v>
      </c>
      <c r="W270" s="246">
        <v>71760</v>
      </c>
      <c r="X270" s="246">
        <v>71760</v>
      </c>
      <c r="Y270" s="246">
        <v>71760</v>
      </c>
      <c r="Z270" s="246">
        <v>71760</v>
      </c>
      <c r="AA270" s="256">
        <v>71760</v>
      </c>
      <c r="AB270" s="67"/>
      <c r="AC270" s="79"/>
      <c r="AD270" s="71"/>
      <c r="AE270" s="70"/>
      <c r="AF270" s="68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50"/>
      <c r="AS270" s="20"/>
      <c r="AT270" s="58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52"/>
      <c r="BH270" s="50"/>
      <c r="BI270" s="20"/>
      <c r="BJ270" s="58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</row>
    <row r="271" spans="1:74" ht="16.5" thickBot="1">
      <c r="A271" s="72"/>
      <c r="B271" s="72"/>
      <c r="C271" s="72"/>
      <c r="D271" s="72"/>
      <c r="E271" s="72"/>
      <c r="F271" s="72"/>
      <c r="G271" s="72"/>
      <c r="H271" s="72"/>
      <c r="I271" s="88"/>
      <c r="J271" s="63"/>
      <c r="K271" s="61"/>
      <c r="L271" s="84"/>
      <c r="M271" s="267" t="s">
        <v>250</v>
      </c>
      <c r="N271" s="257">
        <v>57900</v>
      </c>
      <c r="O271" s="246">
        <v>57900</v>
      </c>
      <c r="P271" s="246">
        <v>66585</v>
      </c>
      <c r="Q271" s="246">
        <v>66585</v>
      </c>
      <c r="R271" s="246">
        <v>66585</v>
      </c>
      <c r="S271" s="246">
        <v>66585</v>
      </c>
      <c r="T271" s="246">
        <v>66585</v>
      </c>
      <c r="U271" s="246">
        <v>66585</v>
      </c>
      <c r="V271" s="246">
        <v>66585</v>
      </c>
      <c r="W271" s="246">
        <v>66585</v>
      </c>
      <c r="X271" s="246">
        <v>66585</v>
      </c>
      <c r="Y271" s="246">
        <v>66585</v>
      </c>
      <c r="Z271" s="246">
        <v>66585</v>
      </c>
      <c r="AA271" s="256">
        <v>66585</v>
      </c>
      <c r="AB271" s="67"/>
      <c r="AC271" s="79"/>
      <c r="AD271" s="71"/>
      <c r="AE271" s="70"/>
      <c r="AF271" s="68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50"/>
      <c r="AS271" s="20"/>
      <c r="AT271" s="58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52"/>
      <c r="BH271" s="50"/>
      <c r="BI271" s="20"/>
      <c r="BJ271" s="58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</row>
    <row r="272" spans="1:74" ht="16.5" thickBot="1">
      <c r="A272" s="72"/>
      <c r="B272" s="72"/>
      <c r="C272" s="72"/>
      <c r="D272" s="72"/>
      <c r="E272" s="72"/>
      <c r="F272" s="72"/>
      <c r="G272" s="72"/>
      <c r="H272" s="72"/>
      <c r="I272" s="88"/>
      <c r="J272" s="63"/>
      <c r="K272" s="61"/>
      <c r="L272" s="84"/>
      <c r="M272" s="267" t="s">
        <v>251</v>
      </c>
      <c r="N272" s="257">
        <v>57900</v>
      </c>
      <c r="O272" s="246">
        <v>57900</v>
      </c>
      <c r="P272" s="246">
        <v>66585</v>
      </c>
      <c r="Q272" s="246">
        <v>66585</v>
      </c>
      <c r="R272" s="246">
        <v>66585</v>
      </c>
      <c r="S272" s="246">
        <v>66585</v>
      </c>
      <c r="T272" s="246">
        <v>66585</v>
      </c>
      <c r="U272" s="246">
        <v>66585</v>
      </c>
      <c r="V272" s="246">
        <v>66585</v>
      </c>
      <c r="W272" s="246">
        <v>66585</v>
      </c>
      <c r="X272" s="246">
        <v>66585</v>
      </c>
      <c r="Y272" s="246">
        <v>66585</v>
      </c>
      <c r="Z272" s="246">
        <v>66585</v>
      </c>
      <c r="AA272" s="256">
        <v>66585</v>
      </c>
      <c r="AB272" s="67"/>
      <c r="AC272" s="79"/>
      <c r="AD272" s="71"/>
      <c r="AE272" s="70"/>
      <c r="AF272" s="68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50"/>
      <c r="AS272" s="20"/>
      <c r="AT272" s="58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52"/>
      <c r="BH272" s="50"/>
      <c r="BI272" s="20"/>
      <c r="BJ272" s="58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</row>
    <row r="273" spans="1:74" ht="16.5" thickBot="1">
      <c r="A273" s="72"/>
      <c r="B273" s="72"/>
      <c r="C273" s="72"/>
      <c r="D273" s="72"/>
      <c r="E273" s="72"/>
      <c r="F273" s="72"/>
      <c r="G273" s="72"/>
      <c r="H273" s="72"/>
      <c r="I273" s="88"/>
      <c r="J273" s="63"/>
      <c r="K273" s="61"/>
      <c r="L273" s="84"/>
      <c r="M273" s="267" t="s">
        <v>252</v>
      </c>
      <c r="N273" s="257">
        <v>57900</v>
      </c>
      <c r="O273" s="246">
        <v>57900</v>
      </c>
      <c r="P273" s="246">
        <v>66585</v>
      </c>
      <c r="Q273" s="246">
        <v>66585</v>
      </c>
      <c r="R273" s="246">
        <v>66585</v>
      </c>
      <c r="S273" s="246">
        <v>66585</v>
      </c>
      <c r="T273" s="246">
        <v>66585</v>
      </c>
      <c r="U273" s="246">
        <v>66585</v>
      </c>
      <c r="V273" s="246">
        <v>66585</v>
      </c>
      <c r="W273" s="246">
        <v>66585</v>
      </c>
      <c r="X273" s="246">
        <v>66585</v>
      </c>
      <c r="Y273" s="246">
        <v>66585</v>
      </c>
      <c r="Z273" s="246">
        <v>66585</v>
      </c>
      <c r="AA273" s="256">
        <v>66585</v>
      </c>
      <c r="AB273" s="67"/>
      <c r="AC273" s="79"/>
      <c r="AD273" s="71"/>
      <c r="AE273" s="70"/>
      <c r="AF273" s="68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50"/>
      <c r="AS273" s="20"/>
      <c r="AT273" s="58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52"/>
      <c r="BH273" s="50"/>
      <c r="BI273" s="20"/>
      <c r="BJ273" s="58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</row>
    <row r="274" spans="1:74" ht="16.5" thickBot="1">
      <c r="A274" s="72"/>
      <c r="B274" s="72"/>
      <c r="C274" s="72"/>
      <c r="D274" s="72"/>
      <c r="E274" s="72"/>
      <c r="F274" s="72"/>
      <c r="G274" s="72"/>
      <c r="H274" s="72"/>
      <c r="I274" s="88"/>
      <c r="J274" s="63"/>
      <c r="K274" s="61"/>
      <c r="L274" s="84"/>
      <c r="M274" s="267" t="s">
        <v>253</v>
      </c>
      <c r="N274" s="257">
        <v>57900</v>
      </c>
      <c r="O274" s="246">
        <v>57900</v>
      </c>
      <c r="P274" s="246">
        <v>66585</v>
      </c>
      <c r="Q274" s="246">
        <v>66585</v>
      </c>
      <c r="R274" s="246">
        <v>66585</v>
      </c>
      <c r="S274" s="246">
        <v>66585</v>
      </c>
      <c r="T274" s="246">
        <v>66585</v>
      </c>
      <c r="U274" s="246">
        <v>66585</v>
      </c>
      <c r="V274" s="246">
        <v>66585</v>
      </c>
      <c r="W274" s="246">
        <v>66585</v>
      </c>
      <c r="X274" s="246">
        <v>66585</v>
      </c>
      <c r="Y274" s="246">
        <v>66585</v>
      </c>
      <c r="Z274" s="246">
        <v>66585</v>
      </c>
      <c r="AA274" s="256">
        <v>66585</v>
      </c>
      <c r="AB274" s="67"/>
      <c r="AC274" s="79"/>
      <c r="AD274" s="71"/>
      <c r="AE274" s="70"/>
      <c r="AF274" s="68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50"/>
      <c r="AS274" s="20"/>
      <c r="AT274" s="58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52"/>
      <c r="BH274" s="50"/>
      <c r="BI274" s="20"/>
      <c r="BJ274" s="58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</row>
    <row r="275" spans="1:74" ht="16.5" thickBot="1">
      <c r="A275" s="72"/>
      <c r="B275" s="72"/>
      <c r="C275" s="72"/>
      <c r="D275" s="72"/>
      <c r="E275" s="72"/>
      <c r="F275" s="72"/>
      <c r="G275" s="72"/>
      <c r="H275" s="72"/>
      <c r="I275" s="88"/>
      <c r="J275" s="63"/>
      <c r="K275" s="61"/>
      <c r="L275" s="84"/>
      <c r="M275" s="267" t="s">
        <v>254</v>
      </c>
      <c r="N275" s="257">
        <v>64500</v>
      </c>
      <c r="O275" s="246">
        <v>64500</v>
      </c>
      <c r="P275" s="246">
        <v>74175</v>
      </c>
      <c r="Q275" s="246">
        <v>74175</v>
      </c>
      <c r="R275" s="246">
        <v>74175</v>
      </c>
      <c r="S275" s="246">
        <v>74175</v>
      </c>
      <c r="T275" s="246">
        <v>74175</v>
      </c>
      <c r="U275" s="246">
        <v>74175</v>
      </c>
      <c r="V275" s="246">
        <v>74175</v>
      </c>
      <c r="W275" s="246">
        <v>74175</v>
      </c>
      <c r="X275" s="246">
        <v>74175</v>
      </c>
      <c r="Y275" s="246">
        <v>74175</v>
      </c>
      <c r="Z275" s="246">
        <v>74175</v>
      </c>
      <c r="AA275" s="256">
        <v>74175</v>
      </c>
      <c r="AB275" s="67"/>
      <c r="AC275" s="79"/>
      <c r="AD275" s="71"/>
      <c r="AE275" s="70"/>
      <c r="AF275" s="68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50"/>
      <c r="AS275" s="20"/>
      <c r="AT275" s="58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52"/>
      <c r="BH275" s="50"/>
      <c r="BI275" s="20"/>
      <c r="BJ275" s="58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</row>
    <row r="276" spans="1:74" ht="16.5" thickBot="1">
      <c r="A276" s="72"/>
      <c r="B276" s="72"/>
      <c r="C276" s="72"/>
      <c r="D276" s="72"/>
      <c r="E276" s="72"/>
      <c r="F276" s="72"/>
      <c r="G276" s="72"/>
      <c r="H276" s="72"/>
      <c r="I276" s="88"/>
      <c r="J276" s="63"/>
      <c r="K276" s="61"/>
      <c r="L276" s="84"/>
      <c r="M276" s="267" t="s">
        <v>255</v>
      </c>
      <c r="N276" s="257">
        <v>57900</v>
      </c>
      <c r="O276" s="246">
        <v>57900</v>
      </c>
      <c r="P276" s="246">
        <v>66585</v>
      </c>
      <c r="Q276" s="246">
        <v>66585</v>
      </c>
      <c r="R276" s="246">
        <v>66585</v>
      </c>
      <c r="S276" s="246">
        <v>66585</v>
      </c>
      <c r="T276" s="246">
        <v>66585</v>
      </c>
      <c r="U276" s="246">
        <v>66585</v>
      </c>
      <c r="V276" s="246">
        <v>66585</v>
      </c>
      <c r="W276" s="246">
        <v>66585</v>
      </c>
      <c r="X276" s="246">
        <v>66585</v>
      </c>
      <c r="Y276" s="246">
        <v>66585</v>
      </c>
      <c r="Z276" s="246">
        <v>66585</v>
      </c>
      <c r="AA276" s="256">
        <v>66585</v>
      </c>
      <c r="AB276" s="67"/>
      <c r="AC276" s="79"/>
      <c r="AD276" s="71"/>
      <c r="AE276" s="70"/>
      <c r="AF276" s="68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50"/>
      <c r="AS276" s="20"/>
      <c r="AT276" s="58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52"/>
      <c r="BH276" s="50"/>
      <c r="BI276" s="20"/>
      <c r="BJ276" s="58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</row>
    <row r="277" spans="1:74" ht="16.5" thickBot="1">
      <c r="A277" s="72"/>
      <c r="B277" s="72"/>
      <c r="C277" s="72"/>
      <c r="D277" s="72"/>
      <c r="E277" s="72"/>
      <c r="F277" s="72"/>
      <c r="G277" s="72"/>
      <c r="H277" s="72"/>
      <c r="I277" s="88"/>
      <c r="J277" s="63"/>
      <c r="K277" s="61"/>
      <c r="L277" s="84"/>
      <c r="M277" s="267" t="s">
        <v>256</v>
      </c>
      <c r="N277" s="257">
        <v>57900</v>
      </c>
      <c r="O277" s="246">
        <v>57900</v>
      </c>
      <c r="P277" s="246">
        <v>66585</v>
      </c>
      <c r="Q277" s="246">
        <v>66585</v>
      </c>
      <c r="R277" s="246">
        <v>66585</v>
      </c>
      <c r="S277" s="246">
        <v>66585</v>
      </c>
      <c r="T277" s="246">
        <v>66585</v>
      </c>
      <c r="U277" s="246">
        <v>66585</v>
      </c>
      <c r="V277" s="246">
        <v>66585</v>
      </c>
      <c r="W277" s="246">
        <v>66585</v>
      </c>
      <c r="X277" s="246">
        <v>66585</v>
      </c>
      <c r="Y277" s="246">
        <v>66585</v>
      </c>
      <c r="Z277" s="246">
        <v>66585</v>
      </c>
      <c r="AA277" s="256">
        <v>66585</v>
      </c>
      <c r="AB277" s="67"/>
      <c r="AC277" s="79"/>
      <c r="AD277" s="71"/>
      <c r="AE277" s="70"/>
      <c r="AF277" s="68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50"/>
      <c r="AS277" s="20"/>
      <c r="AT277" s="58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52"/>
      <c r="BH277" s="50"/>
      <c r="BI277" s="20"/>
      <c r="BJ277" s="58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</row>
    <row r="278" spans="1:74" ht="16.5" thickBot="1">
      <c r="A278" s="72"/>
      <c r="B278" s="72"/>
      <c r="C278" s="72"/>
      <c r="D278" s="72"/>
      <c r="E278" s="72"/>
      <c r="F278" s="72"/>
      <c r="G278" s="72"/>
      <c r="H278" s="72"/>
      <c r="I278" s="88"/>
      <c r="J278" s="63"/>
      <c r="K278" s="61"/>
      <c r="L278" s="84"/>
      <c r="M278" s="267" t="s">
        <v>257</v>
      </c>
      <c r="N278" s="257">
        <v>57900</v>
      </c>
      <c r="O278" s="246">
        <v>57900</v>
      </c>
      <c r="P278" s="246">
        <v>66585</v>
      </c>
      <c r="Q278" s="246">
        <v>66585</v>
      </c>
      <c r="R278" s="246">
        <v>66585</v>
      </c>
      <c r="S278" s="246">
        <v>66585</v>
      </c>
      <c r="T278" s="246">
        <v>66585</v>
      </c>
      <c r="U278" s="246">
        <v>66585</v>
      </c>
      <c r="V278" s="246">
        <v>66585</v>
      </c>
      <c r="W278" s="246">
        <v>66585</v>
      </c>
      <c r="X278" s="246">
        <v>66585</v>
      </c>
      <c r="Y278" s="246">
        <v>66585</v>
      </c>
      <c r="Z278" s="246">
        <v>66585</v>
      </c>
      <c r="AA278" s="256">
        <v>66585</v>
      </c>
      <c r="AB278" s="67"/>
      <c r="AC278" s="79"/>
      <c r="AD278" s="71"/>
      <c r="AE278" s="70"/>
      <c r="AF278" s="68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50"/>
      <c r="AS278" s="20"/>
      <c r="AT278" s="58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52"/>
      <c r="BH278" s="50"/>
      <c r="BI278" s="20"/>
      <c r="BJ278" s="58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</row>
    <row r="279" spans="1:74" ht="16.5" thickBot="1">
      <c r="A279" s="72"/>
      <c r="B279" s="72"/>
      <c r="C279" s="72"/>
      <c r="D279" s="72"/>
      <c r="E279" s="72"/>
      <c r="F279" s="72"/>
      <c r="G279" s="72"/>
      <c r="H279" s="72"/>
      <c r="I279" s="88"/>
      <c r="J279" s="63"/>
      <c r="K279" s="61"/>
      <c r="L279" s="84"/>
      <c r="M279" s="267" t="s">
        <v>258</v>
      </c>
      <c r="N279" s="257">
        <v>57900</v>
      </c>
      <c r="O279" s="246">
        <v>57900</v>
      </c>
      <c r="P279" s="246">
        <v>66585</v>
      </c>
      <c r="Q279" s="246">
        <v>66585</v>
      </c>
      <c r="R279" s="246">
        <v>66585</v>
      </c>
      <c r="S279" s="246">
        <v>66585</v>
      </c>
      <c r="T279" s="246">
        <v>66585</v>
      </c>
      <c r="U279" s="246">
        <v>66585</v>
      </c>
      <c r="V279" s="246">
        <v>66585</v>
      </c>
      <c r="W279" s="246">
        <v>66585</v>
      </c>
      <c r="X279" s="246">
        <v>66585</v>
      </c>
      <c r="Y279" s="246">
        <v>66585</v>
      </c>
      <c r="Z279" s="246">
        <v>66585</v>
      </c>
      <c r="AA279" s="256">
        <v>66585</v>
      </c>
      <c r="AB279" s="67"/>
      <c r="AC279" s="79"/>
      <c r="AD279" s="71"/>
      <c r="AE279" s="70"/>
      <c r="AF279" s="68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50"/>
      <c r="AS279" s="20"/>
      <c r="AT279" s="58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52"/>
      <c r="BH279" s="50"/>
      <c r="BI279" s="20"/>
      <c r="BJ279" s="58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</row>
    <row r="280" spans="1:74" ht="16.5" thickBot="1">
      <c r="A280" s="72"/>
      <c r="B280" s="72"/>
      <c r="C280" s="72"/>
      <c r="D280" s="72"/>
      <c r="E280" s="72"/>
      <c r="F280" s="72"/>
      <c r="G280" s="72"/>
      <c r="H280" s="72"/>
      <c r="I280" s="88"/>
      <c r="J280" s="63"/>
      <c r="K280" s="61"/>
      <c r="L280" s="84"/>
      <c r="M280" s="267" t="s">
        <v>259</v>
      </c>
      <c r="N280" s="257">
        <v>64500</v>
      </c>
      <c r="O280" s="246">
        <v>64500</v>
      </c>
      <c r="P280" s="246">
        <v>74175</v>
      </c>
      <c r="Q280" s="246">
        <v>74175</v>
      </c>
      <c r="R280" s="246">
        <v>74175</v>
      </c>
      <c r="S280" s="246">
        <v>74175</v>
      </c>
      <c r="T280" s="246">
        <v>74175</v>
      </c>
      <c r="U280" s="246">
        <v>74175</v>
      </c>
      <c r="V280" s="246">
        <v>74175</v>
      </c>
      <c r="W280" s="246">
        <v>74175</v>
      </c>
      <c r="X280" s="246">
        <v>74175</v>
      </c>
      <c r="Y280" s="246">
        <v>74175</v>
      </c>
      <c r="Z280" s="246">
        <v>74175</v>
      </c>
      <c r="AA280" s="256">
        <v>74175</v>
      </c>
      <c r="AB280" s="67"/>
      <c r="AC280" s="79"/>
      <c r="AD280" s="71"/>
      <c r="AE280" s="70"/>
      <c r="AF280" s="68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50"/>
      <c r="AS280" s="20"/>
      <c r="AT280" s="58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52"/>
      <c r="BH280" s="50"/>
      <c r="BI280" s="20"/>
      <c r="BJ280" s="58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</row>
    <row r="281" spans="1:74" ht="16.5" thickBot="1">
      <c r="A281" s="72"/>
      <c r="B281" s="72"/>
      <c r="C281" s="72"/>
      <c r="D281" s="72"/>
      <c r="E281" s="72"/>
      <c r="F281" s="72"/>
      <c r="G281" s="72"/>
      <c r="H281" s="72"/>
      <c r="I281" s="88"/>
      <c r="J281" s="63"/>
      <c r="K281" s="61"/>
      <c r="L281" s="84"/>
      <c r="M281" s="267" t="s">
        <v>260</v>
      </c>
      <c r="N281" s="257">
        <v>57900</v>
      </c>
      <c r="O281" s="246">
        <v>57900</v>
      </c>
      <c r="P281" s="246">
        <v>66585</v>
      </c>
      <c r="Q281" s="246">
        <v>66585</v>
      </c>
      <c r="R281" s="246">
        <v>66585</v>
      </c>
      <c r="S281" s="246">
        <v>66585</v>
      </c>
      <c r="T281" s="246">
        <v>66585</v>
      </c>
      <c r="U281" s="246">
        <v>66585</v>
      </c>
      <c r="V281" s="246">
        <v>66585</v>
      </c>
      <c r="W281" s="246">
        <v>66585</v>
      </c>
      <c r="X281" s="246">
        <v>66585</v>
      </c>
      <c r="Y281" s="246">
        <v>66585</v>
      </c>
      <c r="Z281" s="246">
        <v>66585</v>
      </c>
      <c r="AA281" s="256">
        <v>66585</v>
      </c>
      <c r="AB281" s="67"/>
      <c r="AC281" s="79"/>
      <c r="AD281" s="71"/>
      <c r="AE281" s="70"/>
      <c r="AF281" s="68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50"/>
      <c r="AS281" s="20"/>
      <c r="AT281" s="58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52"/>
      <c r="BH281" s="50"/>
      <c r="BI281" s="20"/>
      <c r="BJ281" s="58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</row>
    <row r="282" spans="1:74" ht="16.5" thickBot="1">
      <c r="A282" s="72"/>
      <c r="B282" s="72"/>
      <c r="C282" s="72"/>
      <c r="D282" s="72"/>
      <c r="E282" s="72"/>
      <c r="F282" s="72"/>
      <c r="G282" s="72"/>
      <c r="H282" s="72"/>
      <c r="I282" s="88"/>
      <c r="J282" s="63"/>
      <c r="K282" s="61"/>
      <c r="L282" s="84"/>
      <c r="M282" s="267" t="s">
        <v>261</v>
      </c>
      <c r="N282" s="257">
        <v>57900</v>
      </c>
      <c r="O282" s="246">
        <v>57900</v>
      </c>
      <c r="P282" s="246">
        <v>66585</v>
      </c>
      <c r="Q282" s="246">
        <v>66585</v>
      </c>
      <c r="R282" s="246">
        <v>66585</v>
      </c>
      <c r="S282" s="246">
        <v>66585</v>
      </c>
      <c r="T282" s="246">
        <v>66585</v>
      </c>
      <c r="U282" s="246">
        <v>66585</v>
      </c>
      <c r="V282" s="246">
        <v>66585</v>
      </c>
      <c r="W282" s="246">
        <v>66585</v>
      </c>
      <c r="X282" s="246">
        <v>66585</v>
      </c>
      <c r="Y282" s="246">
        <v>66585</v>
      </c>
      <c r="Z282" s="246">
        <v>66585</v>
      </c>
      <c r="AA282" s="256">
        <v>66585</v>
      </c>
      <c r="AB282" s="67"/>
      <c r="AC282" s="79"/>
      <c r="AD282" s="71"/>
      <c r="AE282" s="70"/>
      <c r="AF282" s="68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50"/>
      <c r="AS282" s="20"/>
      <c r="AT282" s="58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52"/>
      <c r="BH282" s="50"/>
      <c r="BI282" s="20"/>
      <c r="BJ282" s="58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</row>
    <row r="283" spans="1:74" ht="16.5" thickBot="1">
      <c r="A283" s="72"/>
      <c r="B283" s="72"/>
      <c r="C283" s="72"/>
      <c r="D283" s="72"/>
      <c r="E283" s="72"/>
      <c r="F283" s="72"/>
      <c r="G283" s="72"/>
      <c r="H283" s="72"/>
      <c r="I283" s="88"/>
      <c r="J283" s="63"/>
      <c r="K283" s="61"/>
      <c r="L283" s="84"/>
      <c r="M283" s="267" t="s">
        <v>262</v>
      </c>
      <c r="N283" s="257">
        <v>57900</v>
      </c>
      <c r="O283" s="246">
        <v>57900</v>
      </c>
      <c r="P283" s="246">
        <v>66585</v>
      </c>
      <c r="Q283" s="246">
        <v>66585</v>
      </c>
      <c r="R283" s="246">
        <v>66585</v>
      </c>
      <c r="S283" s="246">
        <v>66585</v>
      </c>
      <c r="T283" s="246">
        <v>66585</v>
      </c>
      <c r="U283" s="246">
        <v>66585</v>
      </c>
      <c r="V283" s="246">
        <v>66585</v>
      </c>
      <c r="W283" s="246">
        <v>66585</v>
      </c>
      <c r="X283" s="246">
        <v>66585</v>
      </c>
      <c r="Y283" s="246">
        <v>66585</v>
      </c>
      <c r="Z283" s="246">
        <v>66585</v>
      </c>
      <c r="AA283" s="256">
        <v>66585</v>
      </c>
      <c r="AB283" s="67"/>
      <c r="AC283" s="79"/>
      <c r="AD283" s="71"/>
      <c r="AE283" s="70"/>
      <c r="AF283" s="68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50"/>
      <c r="AS283" s="20"/>
      <c r="AT283" s="58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52"/>
      <c r="BH283" s="50"/>
      <c r="BI283" s="20"/>
      <c r="BJ283" s="58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</row>
    <row r="284" spans="1:74" ht="16.5" thickBot="1">
      <c r="A284" s="72"/>
      <c r="B284" s="72"/>
      <c r="C284" s="72"/>
      <c r="D284" s="72"/>
      <c r="E284" s="72"/>
      <c r="F284" s="72"/>
      <c r="G284" s="72"/>
      <c r="H284" s="72"/>
      <c r="I284" s="88"/>
      <c r="J284" s="63"/>
      <c r="K284" s="61"/>
      <c r="L284" s="84"/>
      <c r="M284" s="267" t="s">
        <v>263</v>
      </c>
      <c r="N284" s="257">
        <v>57900</v>
      </c>
      <c r="O284" s="246">
        <v>57900</v>
      </c>
      <c r="P284" s="246">
        <v>66585</v>
      </c>
      <c r="Q284" s="246">
        <v>66585</v>
      </c>
      <c r="R284" s="246">
        <v>66585</v>
      </c>
      <c r="S284" s="246">
        <v>66585</v>
      </c>
      <c r="T284" s="246">
        <v>66585</v>
      </c>
      <c r="U284" s="246">
        <v>66585</v>
      </c>
      <c r="V284" s="246">
        <v>66585</v>
      </c>
      <c r="W284" s="246">
        <v>66585</v>
      </c>
      <c r="X284" s="246">
        <v>66585</v>
      </c>
      <c r="Y284" s="246">
        <v>66585</v>
      </c>
      <c r="Z284" s="246">
        <v>66585</v>
      </c>
      <c r="AA284" s="256">
        <v>66585</v>
      </c>
      <c r="AB284" s="67"/>
      <c r="AC284" s="79"/>
      <c r="AD284" s="71"/>
      <c r="AE284" s="70"/>
      <c r="AF284" s="68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50"/>
      <c r="AS284" s="20"/>
      <c r="AT284" s="58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52"/>
      <c r="BH284" s="50"/>
      <c r="BI284" s="20"/>
      <c r="BJ284" s="58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</row>
    <row r="285" spans="1:74" ht="16.5" thickBot="1">
      <c r="A285" s="72"/>
      <c r="B285" s="72"/>
      <c r="C285" s="72"/>
      <c r="D285" s="72"/>
      <c r="E285" s="72"/>
      <c r="F285" s="72"/>
      <c r="G285" s="72"/>
      <c r="H285" s="72"/>
      <c r="I285" s="88"/>
      <c r="J285" s="63"/>
      <c r="K285" s="61"/>
      <c r="L285" s="84"/>
      <c r="M285" s="267" t="s">
        <v>264</v>
      </c>
      <c r="N285" s="257">
        <v>61400</v>
      </c>
      <c r="O285" s="246">
        <v>61400</v>
      </c>
      <c r="P285" s="246">
        <v>70610</v>
      </c>
      <c r="Q285" s="246">
        <v>70610</v>
      </c>
      <c r="R285" s="246">
        <v>70610</v>
      </c>
      <c r="S285" s="246">
        <v>70610</v>
      </c>
      <c r="T285" s="246">
        <v>70610</v>
      </c>
      <c r="U285" s="246">
        <v>70610</v>
      </c>
      <c r="V285" s="246">
        <v>70610</v>
      </c>
      <c r="W285" s="246">
        <v>70610</v>
      </c>
      <c r="X285" s="246">
        <v>70610</v>
      </c>
      <c r="Y285" s="246">
        <v>70610</v>
      </c>
      <c r="Z285" s="246">
        <v>70610</v>
      </c>
      <c r="AA285" s="256">
        <v>70610</v>
      </c>
      <c r="AB285" s="67"/>
      <c r="AC285" s="79"/>
      <c r="AD285" s="71"/>
      <c r="AE285" s="70"/>
      <c r="AF285" s="68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50"/>
      <c r="AS285" s="20"/>
      <c r="AT285" s="58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52"/>
      <c r="BH285" s="50"/>
      <c r="BI285" s="20"/>
      <c r="BJ285" s="58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</row>
    <row r="286" spans="1:74" ht="16.5" thickBot="1">
      <c r="A286" s="72"/>
      <c r="B286" s="72"/>
      <c r="C286" s="72"/>
      <c r="D286" s="72"/>
      <c r="E286" s="72"/>
      <c r="F286" s="72"/>
      <c r="G286" s="72"/>
      <c r="H286" s="72"/>
      <c r="I286" s="88"/>
      <c r="J286" s="63"/>
      <c r="K286" s="61"/>
      <c r="L286" s="84"/>
      <c r="M286" s="267" t="s">
        <v>265</v>
      </c>
      <c r="N286" s="257">
        <v>58700</v>
      </c>
      <c r="O286" s="246">
        <v>58700</v>
      </c>
      <c r="P286" s="246">
        <v>67505</v>
      </c>
      <c r="Q286" s="246">
        <v>67505</v>
      </c>
      <c r="R286" s="246">
        <v>67505</v>
      </c>
      <c r="S286" s="246">
        <v>67505</v>
      </c>
      <c r="T286" s="246">
        <v>67505</v>
      </c>
      <c r="U286" s="246">
        <v>67505</v>
      </c>
      <c r="V286" s="246">
        <v>67505</v>
      </c>
      <c r="W286" s="246">
        <v>67505</v>
      </c>
      <c r="X286" s="246">
        <v>67505</v>
      </c>
      <c r="Y286" s="246">
        <v>67505</v>
      </c>
      <c r="Z286" s="246">
        <v>67505</v>
      </c>
      <c r="AA286" s="256">
        <v>67505</v>
      </c>
      <c r="AB286" s="67"/>
      <c r="AC286" s="79"/>
      <c r="AD286" s="71"/>
      <c r="AE286" s="70"/>
      <c r="AF286" s="68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50"/>
      <c r="AS286" s="20"/>
      <c r="AT286" s="58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52"/>
      <c r="BH286" s="50"/>
      <c r="BI286" s="20"/>
      <c r="BJ286" s="58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</row>
    <row r="287" spans="1:74" ht="16.5" thickBot="1">
      <c r="A287" s="72"/>
      <c r="B287" s="72"/>
      <c r="C287" s="72"/>
      <c r="D287" s="72"/>
      <c r="E287" s="72"/>
      <c r="F287" s="72"/>
      <c r="G287" s="72"/>
      <c r="H287" s="72"/>
      <c r="I287" s="88"/>
      <c r="J287" s="63"/>
      <c r="K287" s="61"/>
      <c r="L287" s="84"/>
      <c r="M287" s="267" t="s">
        <v>266</v>
      </c>
      <c r="N287" s="257">
        <v>57900</v>
      </c>
      <c r="O287" s="246">
        <v>57900</v>
      </c>
      <c r="P287" s="246">
        <v>66585</v>
      </c>
      <c r="Q287" s="246">
        <v>66585</v>
      </c>
      <c r="R287" s="246">
        <v>66585</v>
      </c>
      <c r="S287" s="246">
        <v>66585</v>
      </c>
      <c r="T287" s="246">
        <v>66585</v>
      </c>
      <c r="U287" s="246">
        <v>66585</v>
      </c>
      <c r="V287" s="246">
        <v>66585</v>
      </c>
      <c r="W287" s="246">
        <v>66585</v>
      </c>
      <c r="X287" s="246">
        <v>66585</v>
      </c>
      <c r="Y287" s="246">
        <v>66585</v>
      </c>
      <c r="Z287" s="246">
        <v>66585</v>
      </c>
      <c r="AA287" s="256">
        <v>66585</v>
      </c>
      <c r="AB287" s="67"/>
      <c r="AC287" s="79"/>
      <c r="AD287" s="71"/>
      <c r="AE287" s="70"/>
      <c r="AF287" s="68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50"/>
      <c r="AS287" s="20"/>
      <c r="AT287" s="58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52"/>
      <c r="BH287" s="50"/>
      <c r="BI287" s="20"/>
      <c r="BJ287" s="58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</row>
    <row r="288" spans="1:74" ht="16.5" thickBot="1">
      <c r="A288" s="72"/>
      <c r="B288" s="72"/>
      <c r="C288" s="72"/>
      <c r="D288" s="72"/>
      <c r="E288" s="72"/>
      <c r="F288" s="72"/>
      <c r="G288" s="72"/>
      <c r="H288" s="72"/>
      <c r="I288" s="88"/>
      <c r="J288" s="63"/>
      <c r="K288" s="61"/>
      <c r="L288" s="84"/>
      <c r="M288" s="267" t="s">
        <v>267</v>
      </c>
      <c r="N288" s="257">
        <v>57900</v>
      </c>
      <c r="O288" s="246">
        <v>57900</v>
      </c>
      <c r="P288" s="246">
        <v>66585</v>
      </c>
      <c r="Q288" s="246">
        <v>66585</v>
      </c>
      <c r="R288" s="246">
        <v>66585</v>
      </c>
      <c r="S288" s="246">
        <v>66585</v>
      </c>
      <c r="T288" s="246">
        <v>66585</v>
      </c>
      <c r="U288" s="246">
        <v>66585</v>
      </c>
      <c r="V288" s="246">
        <v>66585</v>
      </c>
      <c r="W288" s="246">
        <v>66585</v>
      </c>
      <c r="X288" s="246">
        <v>66585</v>
      </c>
      <c r="Y288" s="246">
        <v>66585</v>
      </c>
      <c r="Z288" s="246">
        <v>66585</v>
      </c>
      <c r="AA288" s="256">
        <v>66585</v>
      </c>
      <c r="AB288" s="67"/>
      <c r="AC288" s="79"/>
      <c r="AD288" s="71"/>
      <c r="AE288" s="70"/>
      <c r="AF288" s="68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50"/>
      <c r="AS288" s="20"/>
      <c r="AT288" s="58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52"/>
      <c r="BH288" s="50"/>
      <c r="BI288" s="20"/>
      <c r="BJ288" s="58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</row>
    <row r="289" spans="1:74" ht="16.5" thickBot="1">
      <c r="A289" s="72"/>
      <c r="B289" s="72"/>
      <c r="C289" s="72"/>
      <c r="D289" s="72"/>
      <c r="E289" s="72"/>
      <c r="F289" s="72"/>
      <c r="G289" s="72"/>
      <c r="H289" s="72"/>
      <c r="I289" s="88"/>
      <c r="J289" s="63"/>
      <c r="K289" s="61"/>
      <c r="L289" s="84"/>
      <c r="M289" s="267" t="s">
        <v>268</v>
      </c>
      <c r="N289" s="257">
        <v>57900</v>
      </c>
      <c r="O289" s="246">
        <v>57900</v>
      </c>
      <c r="P289" s="246">
        <v>66585</v>
      </c>
      <c r="Q289" s="246">
        <v>66585</v>
      </c>
      <c r="R289" s="246">
        <v>66585</v>
      </c>
      <c r="S289" s="246">
        <v>66585</v>
      </c>
      <c r="T289" s="246">
        <v>66585</v>
      </c>
      <c r="U289" s="246">
        <v>66585</v>
      </c>
      <c r="V289" s="246">
        <v>66585</v>
      </c>
      <c r="W289" s="246">
        <v>66585</v>
      </c>
      <c r="X289" s="246">
        <v>66585</v>
      </c>
      <c r="Y289" s="246">
        <v>66585</v>
      </c>
      <c r="Z289" s="246">
        <v>66585</v>
      </c>
      <c r="AA289" s="256">
        <v>66585</v>
      </c>
      <c r="AB289" s="67"/>
      <c r="AC289" s="79"/>
      <c r="AD289" s="71"/>
      <c r="AE289" s="70"/>
      <c r="AF289" s="68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50"/>
      <c r="AS289" s="20"/>
      <c r="AT289" s="58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52"/>
      <c r="BH289" s="50"/>
      <c r="BI289" s="20"/>
      <c r="BJ289" s="58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</row>
    <row r="290" spans="1:74" ht="16.5" thickBot="1">
      <c r="A290" s="72"/>
      <c r="B290" s="72"/>
      <c r="C290" s="72"/>
      <c r="D290" s="72"/>
      <c r="E290" s="72"/>
      <c r="F290" s="72"/>
      <c r="G290" s="72"/>
      <c r="H290" s="72"/>
      <c r="I290" s="88"/>
      <c r="J290" s="63"/>
      <c r="K290" s="61"/>
      <c r="L290" s="84"/>
      <c r="M290" s="267" t="s">
        <v>269</v>
      </c>
      <c r="N290" s="257">
        <v>57900</v>
      </c>
      <c r="O290" s="246">
        <v>57900</v>
      </c>
      <c r="P290" s="246">
        <v>66585</v>
      </c>
      <c r="Q290" s="246">
        <v>66585</v>
      </c>
      <c r="R290" s="246">
        <v>66585</v>
      </c>
      <c r="S290" s="246">
        <v>66585</v>
      </c>
      <c r="T290" s="246">
        <v>66585</v>
      </c>
      <c r="U290" s="246">
        <v>66585</v>
      </c>
      <c r="V290" s="246">
        <v>66585</v>
      </c>
      <c r="W290" s="246">
        <v>66585</v>
      </c>
      <c r="X290" s="246">
        <v>66585</v>
      </c>
      <c r="Y290" s="246">
        <v>66585</v>
      </c>
      <c r="Z290" s="246">
        <v>66585</v>
      </c>
      <c r="AA290" s="256">
        <v>66585</v>
      </c>
      <c r="AB290" s="67"/>
      <c r="AC290" s="79"/>
      <c r="AD290" s="71"/>
      <c r="AE290" s="70"/>
      <c r="AF290" s="68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50"/>
      <c r="AS290" s="20"/>
      <c r="AT290" s="58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52"/>
      <c r="BH290" s="50"/>
      <c r="BI290" s="20"/>
      <c r="BJ290" s="58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</row>
    <row r="291" spans="1:74" ht="16.5" thickBo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84"/>
      <c r="M291" s="267" t="s">
        <v>270</v>
      </c>
      <c r="N291" s="257">
        <v>57900</v>
      </c>
      <c r="O291" s="246">
        <v>57900</v>
      </c>
      <c r="P291" s="246">
        <v>66585</v>
      </c>
      <c r="Q291" s="246">
        <v>66585</v>
      </c>
      <c r="R291" s="246">
        <v>66585</v>
      </c>
      <c r="S291" s="246">
        <v>66585</v>
      </c>
      <c r="T291" s="246">
        <v>66585</v>
      </c>
      <c r="U291" s="246">
        <v>66585</v>
      </c>
      <c r="V291" s="246">
        <v>66585</v>
      </c>
      <c r="W291" s="246">
        <v>66585</v>
      </c>
      <c r="X291" s="246">
        <v>66585</v>
      </c>
      <c r="Y291" s="246">
        <v>66585</v>
      </c>
      <c r="Z291" s="246">
        <v>66585</v>
      </c>
      <c r="AA291" s="256">
        <v>66585</v>
      </c>
      <c r="AB291" s="67"/>
      <c r="AC291" s="79"/>
      <c r="AD291" s="71"/>
      <c r="AE291" s="70"/>
      <c r="AF291" s="68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50"/>
      <c r="AS291" s="20"/>
      <c r="AT291" s="58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52"/>
      <c r="BH291" s="50"/>
      <c r="BI291" s="20"/>
      <c r="BJ291" s="58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</row>
    <row r="292" spans="1:74" ht="16.5" thickBo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84"/>
      <c r="M292" s="267" t="s">
        <v>271</v>
      </c>
      <c r="N292" s="257">
        <v>60800</v>
      </c>
      <c r="O292" s="246">
        <v>60800</v>
      </c>
      <c r="P292" s="246">
        <v>69920</v>
      </c>
      <c r="Q292" s="246">
        <v>69920</v>
      </c>
      <c r="R292" s="246">
        <v>69920</v>
      </c>
      <c r="S292" s="246">
        <v>69920</v>
      </c>
      <c r="T292" s="246">
        <v>69920</v>
      </c>
      <c r="U292" s="246">
        <v>69920</v>
      </c>
      <c r="V292" s="246">
        <v>69920</v>
      </c>
      <c r="W292" s="246">
        <v>69920</v>
      </c>
      <c r="X292" s="246">
        <v>69920</v>
      </c>
      <c r="Y292" s="246">
        <v>69920</v>
      </c>
      <c r="Z292" s="246">
        <v>69920</v>
      </c>
      <c r="AA292" s="256">
        <v>69920</v>
      </c>
      <c r="AB292" s="67"/>
      <c r="AC292" s="79"/>
      <c r="AD292" s="71"/>
      <c r="AE292" s="70"/>
      <c r="AF292" s="68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50"/>
      <c r="AS292" s="20"/>
      <c r="AT292" s="58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52"/>
      <c r="BH292" s="50"/>
      <c r="BI292" s="20"/>
      <c r="BJ292" s="58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</row>
    <row r="293" spans="1:74" ht="16.5" thickBo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84"/>
      <c r="M293" s="267" t="s">
        <v>272</v>
      </c>
      <c r="N293" s="257">
        <v>61100</v>
      </c>
      <c r="O293" s="246">
        <v>61100</v>
      </c>
      <c r="P293" s="246">
        <v>70265</v>
      </c>
      <c r="Q293" s="246">
        <v>70265</v>
      </c>
      <c r="R293" s="246">
        <v>70265</v>
      </c>
      <c r="S293" s="246">
        <v>70265</v>
      </c>
      <c r="T293" s="246">
        <v>70265</v>
      </c>
      <c r="U293" s="246">
        <v>70265</v>
      </c>
      <c r="V293" s="246">
        <v>70265</v>
      </c>
      <c r="W293" s="246">
        <v>70265</v>
      </c>
      <c r="X293" s="246">
        <v>70265</v>
      </c>
      <c r="Y293" s="246">
        <v>70265</v>
      </c>
      <c r="Z293" s="246">
        <v>70265</v>
      </c>
      <c r="AA293" s="256">
        <v>70265</v>
      </c>
      <c r="AB293" s="67"/>
      <c r="AC293" s="79"/>
      <c r="AD293" s="71"/>
      <c r="AE293" s="70"/>
      <c r="AF293" s="68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50"/>
      <c r="AS293" s="20"/>
      <c r="AT293" s="58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52"/>
      <c r="BH293" s="50"/>
      <c r="BI293" s="20"/>
      <c r="BJ293" s="58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</row>
    <row r="294" spans="1:74" ht="16.5" thickBo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84"/>
      <c r="M294" s="267" t="s">
        <v>273</v>
      </c>
      <c r="N294" s="257">
        <v>57900</v>
      </c>
      <c r="O294" s="246">
        <v>57900</v>
      </c>
      <c r="P294" s="246">
        <v>66585</v>
      </c>
      <c r="Q294" s="246">
        <v>66585</v>
      </c>
      <c r="R294" s="246">
        <v>66585</v>
      </c>
      <c r="S294" s="246">
        <v>66585</v>
      </c>
      <c r="T294" s="246">
        <v>66585</v>
      </c>
      <c r="U294" s="246">
        <v>66585</v>
      </c>
      <c r="V294" s="246">
        <v>66585</v>
      </c>
      <c r="W294" s="246">
        <v>66585</v>
      </c>
      <c r="X294" s="246">
        <v>66585</v>
      </c>
      <c r="Y294" s="246">
        <v>66585</v>
      </c>
      <c r="Z294" s="246">
        <v>66585</v>
      </c>
      <c r="AA294" s="256">
        <v>66585</v>
      </c>
      <c r="AB294" s="67"/>
      <c r="AC294" s="79"/>
      <c r="AD294" s="71"/>
      <c r="AE294" s="70"/>
      <c r="AF294" s="68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50"/>
      <c r="AS294" s="20"/>
      <c r="AT294" s="58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52"/>
      <c r="BH294" s="50"/>
      <c r="BI294" s="20"/>
      <c r="BJ294" s="58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</row>
    <row r="295" spans="1:74" ht="16.5" thickBo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84"/>
      <c r="M295" s="267" t="s">
        <v>274</v>
      </c>
      <c r="N295" s="257">
        <v>57900</v>
      </c>
      <c r="O295" s="246">
        <v>57900</v>
      </c>
      <c r="P295" s="246">
        <v>66585</v>
      </c>
      <c r="Q295" s="246">
        <v>66585</v>
      </c>
      <c r="R295" s="246">
        <v>66585</v>
      </c>
      <c r="S295" s="246">
        <v>66585</v>
      </c>
      <c r="T295" s="246">
        <v>66585</v>
      </c>
      <c r="U295" s="246">
        <v>66585</v>
      </c>
      <c r="V295" s="246">
        <v>66585</v>
      </c>
      <c r="W295" s="246">
        <v>66585</v>
      </c>
      <c r="X295" s="246">
        <v>66585</v>
      </c>
      <c r="Y295" s="246">
        <v>66585</v>
      </c>
      <c r="Z295" s="246">
        <v>66585</v>
      </c>
      <c r="AA295" s="256">
        <v>66585</v>
      </c>
      <c r="AB295" s="67"/>
      <c r="AC295" s="79"/>
      <c r="AD295" s="71"/>
      <c r="AE295" s="70"/>
      <c r="AF295" s="68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50"/>
      <c r="AS295" s="20"/>
      <c r="AT295" s="58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52"/>
      <c r="BH295" s="50"/>
      <c r="BI295" s="20"/>
      <c r="BJ295" s="58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</row>
    <row r="296" spans="1:74" ht="16.5" thickBo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84"/>
      <c r="M296" s="267" t="s">
        <v>275</v>
      </c>
      <c r="N296" s="257">
        <v>57900</v>
      </c>
      <c r="O296" s="246">
        <v>57900</v>
      </c>
      <c r="P296" s="246">
        <v>66585</v>
      </c>
      <c r="Q296" s="246">
        <v>66585</v>
      </c>
      <c r="R296" s="246">
        <v>66585</v>
      </c>
      <c r="S296" s="246">
        <v>66585</v>
      </c>
      <c r="T296" s="246">
        <v>66585</v>
      </c>
      <c r="U296" s="246">
        <v>66585</v>
      </c>
      <c r="V296" s="246">
        <v>66585</v>
      </c>
      <c r="W296" s="246">
        <v>66585</v>
      </c>
      <c r="X296" s="246">
        <v>66585</v>
      </c>
      <c r="Y296" s="246">
        <v>66585</v>
      </c>
      <c r="Z296" s="246">
        <v>66585</v>
      </c>
      <c r="AA296" s="256">
        <v>66585</v>
      </c>
      <c r="AB296" s="67"/>
      <c r="AC296" s="79"/>
      <c r="AD296" s="71"/>
      <c r="AE296" s="70"/>
      <c r="AF296" s="68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50"/>
      <c r="AS296" s="20"/>
      <c r="AT296" s="58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52"/>
      <c r="BH296" s="50"/>
      <c r="BI296" s="20"/>
      <c r="BJ296" s="58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</row>
    <row r="297" spans="1:74" ht="16.5" thickBo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84"/>
      <c r="M297" s="267" t="s">
        <v>276</v>
      </c>
      <c r="N297" s="257">
        <v>57900</v>
      </c>
      <c r="O297" s="246">
        <v>57900</v>
      </c>
      <c r="P297" s="246">
        <v>66585</v>
      </c>
      <c r="Q297" s="246">
        <v>66585</v>
      </c>
      <c r="R297" s="246">
        <v>66585</v>
      </c>
      <c r="S297" s="246">
        <v>66585</v>
      </c>
      <c r="T297" s="246">
        <v>66585</v>
      </c>
      <c r="U297" s="246">
        <v>66585</v>
      </c>
      <c r="V297" s="246">
        <v>66585</v>
      </c>
      <c r="W297" s="246">
        <v>66585</v>
      </c>
      <c r="X297" s="246">
        <v>66585</v>
      </c>
      <c r="Y297" s="246">
        <v>66585</v>
      </c>
      <c r="Z297" s="246">
        <v>66585</v>
      </c>
      <c r="AA297" s="256">
        <v>66585</v>
      </c>
      <c r="AB297" s="67"/>
      <c r="AC297" s="79"/>
      <c r="AD297" s="71"/>
      <c r="AE297" s="70"/>
      <c r="AF297" s="68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50"/>
      <c r="AS297" s="20"/>
      <c r="AT297" s="58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52"/>
      <c r="BH297" s="50"/>
      <c r="BI297" s="20"/>
      <c r="BJ297" s="58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</row>
    <row r="298" spans="1:74" ht="16.5" thickBo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84"/>
      <c r="M298" s="267" t="s">
        <v>277</v>
      </c>
      <c r="N298" s="257">
        <v>57900</v>
      </c>
      <c r="O298" s="246">
        <v>57900</v>
      </c>
      <c r="P298" s="246">
        <v>66585</v>
      </c>
      <c r="Q298" s="246">
        <v>66585</v>
      </c>
      <c r="R298" s="246">
        <v>66585</v>
      </c>
      <c r="S298" s="246">
        <v>66585</v>
      </c>
      <c r="T298" s="246">
        <v>66585</v>
      </c>
      <c r="U298" s="246">
        <v>66585</v>
      </c>
      <c r="V298" s="246">
        <v>66585</v>
      </c>
      <c r="W298" s="246">
        <v>66585</v>
      </c>
      <c r="X298" s="246">
        <v>66585</v>
      </c>
      <c r="Y298" s="246">
        <v>66585</v>
      </c>
      <c r="Z298" s="246">
        <v>66585</v>
      </c>
      <c r="AA298" s="256">
        <v>66585</v>
      </c>
      <c r="AB298" s="67"/>
      <c r="AC298" s="79"/>
      <c r="AD298" s="71"/>
      <c r="AE298" s="70"/>
      <c r="AF298" s="68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50"/>
      <c r="AS298" s="20"/>
      <c r="AT298" s="58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52"/>
      <c r="BH298" s="50"/>
      <c r="BI298" s="20"/>
      <c r="BJ298" s="58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</row>
    <row r="299" spans="1:74" ht="16.5" thickBo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84"/>
      <c r="M299" s="267" t="s">
        <v>278</v>
      </c>
      <c r="N299" s="257">
        <v>57900</v>
      </c>
      <c r="O299" s="246">
        <v>57900</v>
      </c>
      <c r="P299" s="246">
        <v>66585</v>
      </c>
      <c r="Q299" s="246">
        <v>66585</v>
      </c>
      <c r="R299" s="246">
        <v>66585</v>
      </c>
      <c r="S299" s="246">
        <v>66585</v>
      </c>
      <c r="T299" s="246">
        <v>66585</v>
      </c>
      <c r="U299" s="246">
        <v>66585</v>
      </c>
      <c r="V299" s="246">
        <v>66585</v>
      </c>
      <c r="W299" s="246">
        <v>66585</v>
      </c>
      <c r="X299" s="246">
        <v>66585</v>
      </c>
      <c r="Y299" s="246">
        <v>66585</v>
      </c>
      <c r="Z299" s="246">
        <v>66585</v>
      </c>
      <c r="AA299" s="256">
        <v>66585</v>
      </c>
      <c r="AB299" s="67"/>
      <c r="AC299" s="79"/>
      <c r="AD299" s="71"/>
      <c r="AE299" s="70"/>
      <c r="AF299" s="68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50"/>
      <c r="AS299" s="20"/>
      <c r="AT299" s="58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52"/>
      <c r="BH299" s="50"/>
      <c r="BI299" s="20"/>
      <c r="BJ299" s="58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</row>
    <row r="300" spans="1:74" ht="16.5" thickBo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84"/>
      <c r="M300" s="267" t="s">
        <v>279</v>
      </c>
      <c r="N300" s="257">
        <v>57900</v>
      </c>
      <c r="O300" s="246">
        <v>57900</v>
      </c>
      <c r="P300" s="246">
        <v>66585</v>
      </c>
      <c r="Q300" s="246">
        <v>66585</v>
      </c>
      <c r="R300" s="246">
        <v>66585</v>
      </c>
      <c r="S300" s="246">
        <v>66585</v>
      </c>
      <c r="T300" s="246">
        <v>66585</v>
      </c>
      <c r="U300" s="246">
        <v>66585</v>
      </c>
      <c r="V300" s="246">
        <v>66585</v>
      </c>
      <c r="W300" s="246">
        <v>66585</v>
      </c>
      <c r="X300" s="246">
        <v>66585</v>
      </c>
      <c r="Y300" s="246">
        <v>66585</v>
      </c>
      <c r="Z300" s="246">
        <v>66585</v>
      </c>
      <c r="AA300" s="256">
        <v>66585</v>
      </c>
      <c r="AB300" s="67"/>
      <c r="AC300" s="79"/>
      <c r="AD300" s="71"/>
      <c r="AE300" s="70"/>
      <c r="AF300" s="68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50"/>
      <c r="AS300" s="20"/>
      <c r="AT300" s="58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52"/>
      <c r="BH300" s="50"/>
      <c r="BI300" s="20"/>
      <c r="BJ300" s="58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</row>
    <row r="301" spans="1:74" ht="16.5" thickBo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84"/>
      <c r="M301" s="267" t="s">
        <v>280</v>
      </c>
      <c r="N301" s="257">
        <v>57900</v>
      </c>
      <c r="O301" s="246">
        <v>57900</v>
      </c>
      <c r="P301" s="246">
        <v>66585</v>
      </c>
      <c r="Q301" s="246">
        <v>66585</v>
      </c>
      <c r="R301" s="246">
        <v>66585</v>
      </c>
      <c r="S301" s="246">
        <v>66585</v>
      </c>
      <c r="T301" s="246">
        <v>66585</v>
      </c>
      <c r="U301" s="246">
        <v>66585</v>
      </c>
      <c r="V301" s="246">
        <v>66585</v>
      </c>
      <c r="W301" s="246">
        <v>66585</v>
      </c>
      <c r="X301" s="246">
        <v>66585</v>
      </c>
      <c r="Y301" s="246">
        <v>66585</v>
      </c>
      <c r="Z301" s="246">
        <v>66585</v>
      </c>
      <c r="AA301" s="256">
        <v>66585</v>
      </c>
      <c r="AB301" s="67"/>
      <c r="AC301" s="79"/>
      <c r="AD301" s="71"/>
      <c r="AE301" s="70"/>
      <c r="AF301" s="68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50"/>
      <c r="AS301" s="20"/>
      <c r="AT301" s="58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52"/>
      <c r="BH301" s="50"/>
      <c r="BI301" s="20"/>
      <c r="BJ301" s="58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</row>
    <row r="302" spans="1:74" ht="16.5" thickBo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84"/>
      <c r="M302" s="267" t="s">
        <v>281</v>
      </c>
      <c r="N302" s="257">
        <v>57900</v>
      </c>
      <c r="O302" s="246">
        <v>57900</v>
      </c>
      <c r="P302" s="246">
        <v>66585</v>
      </c>
      <c r="Q302" s="246">
        <v>66585</v>
      </c>
      <c r="R302" s="246">
        <v>66585</v>
      </c>
      <c r="S302" s="246">
        <v>66585</v>
      </c>
      <c r="T302" s="246">
        <v>66585</v>
      </c>
      <c r="U302" s="246">
        <v>66585</v>
      </c>
      <c r="V302" s="246">
        <v>66585</v>
      </c>
      <c r="W302" s="246">
        <v>66585</v>
      </c>
      <c r="X302" s="246">
        <v>66585</v>
      </c>
      <c r="Y302" s="246">
        <v>66585</v>
      </c>
      <c r="Z302" s="246">
        <v>66585</v>
      </c>
      <c r="AA302" s="256">
        <v>66585</v>
      </c>
      <c r="AB302" s="67"/>
      <c r="AC302" s="79"/>
      <c r="AD302" s="71"/>
      <c r="AE302" s="70"/>
      <c r="AF302" s="68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50"/>
      <c r="AS302" s="20"/>
      <c r="AT302" s="58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52"/>
      <c r="BH302" s="50"/>
      <c r="BI302" s="20"/>
      <c r="BJ302" s="58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</row>
    <row r="303" spans="1:74" ht="16.5" thickBo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84"/>
      <c r="M303" s="267" t="s">
        <v>282</v>
      </c>
      <c r="N303" s="257">
        <v>64200</v>
      </c>
      <c r="O303" s="246">
        <v>64200</v>
      </c>
      <c r="P303" s="246">
        <v>73830</v>
      </c>
      <c r="Q303" s="246">
        <v>73830</v>
      </c>
      <c r="R303" s="246">
        <v>73830</v>
      </c>
      <c r="S303" s="246">
        <v>73830</v>
      </c>
      <c r="T303" s="246">
        <v>73830</v>
      </c>
      <c r="U303" s="246">
        <v>73830</v>
      </c>
      <c r="V303" s="246">
        <v>73830</v>
      </c>
      <c r="W303" s="246">
        <v>73830</v>
      </c>
      <c r="X303" s="246">
        <v>73830</v>
      </c>
      <c r="Y303" s="246">
        <v>73830</v>
      </c>
      <c r="Z303" s="246">
        <v>73830</v>
      </c>
      <c r="AA303" s="256">
        <v>73830</v>
      </c>
      <c r="AB303" s="67"/>
      <c r="AC303" s="79"/>
      <c r="AD303" s="71"/>
      <c r="AE303" s="70"/>
      <c r="AF303" s="68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50"/>
      <c r="AS303" s="20"/>
      <c r="AT303" s="58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52"/>
      <c r="BH303" s="50"/>
      <c r="BI303" s="20"/>
      <c r="BJ303" s="58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</row>
    <row r="304" spans="1:74" ht="16.5" thickBo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84"/>
      <c r="M304" s="267" t="s">
        <v>283</v>
      </c>
      <c r="N304" s="257">
        <v>57900</v>
      </c>
      <c r="O304" s="246">
        <v>57900</v>
      </c>
      <c r="P304" s="246">
        <v>66585</v>
      </c>
      <c r="Q304" s="246">
        <v>66585</v>
      </c>
      <c r="R304" s="246">
        <v>66585</v>
      </c>
      <c r="S304" s="246">
        <v>66585</v>
      </c>
      <c r="T304" s="246">
        <v>66585</v>
      </c>
      <c r="U304" s="246">
        <v>66585</v>
      </c>
      <c r="V304" s="246">
        <v>66585</v>
      </c>
      <c r="W304" s="246">
        <v>66585</v>
      </c>
      <c r="X304" s="246">
        <v>66585</v>
      </c>
      <c r="Y304" s="246">
        <v>66585</v>
      </c>
      <c r="Z304" s="246">
        <v>66585</v>
      </c>
      <c r="AA304" s="256">
        <v>66585</v>
      </c>
      <c r="AB304" s="67"/>
      <c r="AC304" s="79"/>
      <c r="AD304" s="71"/>
      <c r="AE304" s="70"/>
      <c r="AF304" s="68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50"/>
      <c r="AS304" s="20"/>
      <c r="AT304" s="58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52"/>
      <c r="BH304" s="50"/>
      <c r="BI304" s="20"/>
      <c r="BJ304" s="58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</row>
    <row r="305" spans="1:74" ht="16.5" thickBo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84"/>
      <c r="M305" s="267" t="s">
        <v>284</v>
      </c>
      <c r="N305" s="257">
        <v>57900</v>
      </c>
      <c r="O305" s="246">
        <v>57900</v>
      </c>
      <c r="P305" s="246">
        <v>66585</v>
      </c>
      <c r="Q305" s="246">
        <v>66585</v>
      </c>
      <c r="R305" s="246">
        <v>66585</v>
      </c>
      <c r="S305" s="246">
        <v>66585</v>
      </c>
      <c r="T305" s="246">
        <v>66585</v>
      </c>
      <c r="U305" s="246">
        <v>66585</v>
      </c>
      <c r="V305" s="246">
        <v>66585</v>
      </c>
      <c r="W305" s="246">
        <v>66585</v>
      </c>
      <c r="X305" s="246">
        <v>66585</v>
      </c>
      <c r="Y305" s="246">
        <v>66585</v>
      </c>
      <c r="Z305" s="246">
        <v>66585</v>
      </c>
      <c r="AA305" s="256">
        <v>66585</v>
      </c>
      <c r="AB305" s="67"/>
      <c r="AC305" s="79"/>
      <c r="AD305" s="71"/>
      <c r="AE305" s="70"/>
      <c r="AF305" s="68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50"/>
      <c r="AS305" s="20"/>
      <c r="AT305" s="58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52"/>
      <c r="BH305" s="50"/>
      <c r="BI305" s="20"/>
      <c r="BJ305" s="58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</row>
    <row r="306" spans="1:74" ht="16.5" thickBo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84"/>
      <c r="M306" s="267" t="s">
        <v>285</v>
      </c>
      <c r="N306" s="257">
        <v>57900</v>
      </c>
      <c r="O306" s="246">
        <v>57900</v>
      </c>
      <c r="P306" s="246">
        <v>66585</v>
      </c>
      <c r="Q306" s="246">
        <v>66585</v>
      </c>
      <c r="R306" s="246">
        <v>66585</v>
      </c>
      <c r="S306" s="246">
        <v>66585</v>
      </c>
      <c r="T306" s="246">
        <v>66585</v>
      </c>
      <c r="U306" s="246">
        <v>66585</v>
      </c>
      <c r="V306" s="246">
        <v>66585</v>
      </c>
      <c r="W306" s="246">
        <v>66585</v>
      </c>
      <c r="X306" s="246">
        <v>66585</v>
      </c>
      <c r="Y306" s="246">
        <v>66585</v>
      </c>
      <c r="Z306" s="246">
        <v>66585</v>
      </c>
      <c r="AA306" s="256">
        <v>66585</v>
      </c>
      <c r="AB306" s="67"/>
      <c r="AC306" s="79"/>
      <c r="AD306" s="71"/>
      <c r="AE306" s="70"/>
      <c r="AF306" s="68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50"/>
      <c r="AS306" s="20"/>
      <c r="AT306" s="58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52"/>
      <c r="BH306" s="50"/>
      <c r="BI306" s="20"/>
      <c r="BJ306" s="58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</row>
    <row r="307" spans="1:74" ht="16.5" thickBo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84"/>
      <c r="M307" s="267" t="s">
        <v>286</v>
      </c>
      <c r="N307" s="257">
        <v>57900</v>
      </c>
      <c r="O307" s="246">
        <v>57900</v>
      </c>
      <c r="P307" s="246">
        <v>66585</v>
      </c>
      <c r="Q307" s="246">
        <v>66585</v>
      </c>
      <c r="R307" s="246">
        <v>66585</v>
      </c>
      <c r="S307" s="246">
        <v>66585</v>
      </c>
      <c r="T307" s="246">
        <v>66585</v>
      </c>
      <c r="U307" s="246">
        <v>66585</v>
      </c>
      <c r="V307" s="246">
        <v>66585</v>
      </c>
      <c r="W307" s="246">
        <v>66585</v>
      </c>
      <c r="X307" s="246">
        <v>66585</v>
      </c>
      <c r="Y307" s="246">
        <v>66585</v>
      </c>
      <c r="Z307" s="246">
        <v>66585</v>
      </c>
      <c r="AA307" s="256">
        <v>66585</v>
      </c>
      <c r="AB307" s="67"/>
      <c r="AC307" s="79"/>
      <c r="AD307" s="71"/>
      <c r="AE307" s="70"/>
      <c r="AF307" s="68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50"/>
      <c r="AS307" s="20"/>
      <c r="AT307" s="58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52"/>
      <c r="BH307" s="50"/>
      <c r="BI307" s="20"/>
      <c r="BJ307" s="58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</row>
    <row r="308" spans="1:74" ht="16.5" thickBo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84"/>
      <c r="M308" s="267" t="s">
        <v>287</v>
      </c>
      <c r="N308" s="257">
        <v>57900</v>
      </c>
      <c r="O308" s="246">
        <v>57900</v>
      </c>
      <c r="P308" s="246">
        <v>66585</v>
      </c>
      <c r="Q308" s="246">
        <v>66585</v>
      </c>
      <c r="R308" s="246">
        <v>66585</v>
      </c>
      <c r="S308" s="246">
        <v>66585</v>
      </c>
      <c r="T308" s="246">
        <v>66585</v>
      </c>
      <c r="U308" s="246">
        <v>66585</v>
      </c>
      <c r="V308" s="246">
        <v>66585</v>
      </c>
      <c r="W308" s="246">
        <v>66585</v>
      </c>
      <c r="X308" s="246">
        <v>66585</v>
      </c>
      <c r="Y308" s="246">
        <v>66585</v>
      </c>
      <c r="Z308" s="246">
        <v>66585</v>
      </c>
      <c r="AA308" s="256">
        <v>66585</v>
      </c>
      <c r="AB308" s="67"/>
      <c r="AC308" s="79"/>
      <c r="AD308" s="71"/>
      <c r="AE308" s="70"/>
      <c r="AF308" s="68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50"/>
      <c r="AS308" s="20"/>
      <c r="AT308" s="58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52"/>
      <c r="BH308" s="50"/>
      <c r="BI308" s="20"/>
      <c r="BJ308" s="58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</row>
    <row r="309" spans="1:74" ht="16.5" thickBo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84"/>
      <c r="M309" s="267" t="s">
        <v>288</v>
      </c>
      <c r="N309" s="257">
        <v>57900</v>
      </c>
      <c r="O309" s="246">
        <v>57900</v>
      </c>
      <c r="P309" s="246">
        <v>66585</v>
      </c>
      <c r="Q309" s="246">
        <v>66585</v>
      </c>
      <c r="R309" s="246">
        <v>66585</v>
      </c>
      <c r="S309" s="246">
        <v>66585</v>
      </c>
      <c r="T309" s="246">
        <v>66585</v>
      </c>
      <c r="U309" s="246">
        <v>66585</v>
      </c>
      <c r="V309" s="246">
        <v>66585</v>
      </c>
      <c r="W309" s="246">
        <v>66585</v>
      </c>
      <c r="X309" s="246">
        <v>66585</v>
      </c>
      <c r="Y309" s="246">
        <v>66585</v>
      </c>
      <c r="Z309" s="246">
        <v>66585</v>
      </c>
      <c r="AA309" s="256">
        <v>66585</v>
      </c>
      <c r="AB309" s="67"/>
      <c r="AC309" s="79"/>
      <c r="AD309" s="71"/>
      <c r="AE309" s="70"/>
      <c r="AF309" s="68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50"/>
      <c r="AS309" s="20"/>
      <c r="AT309" s="58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52"/>
      <c r="BH309" s="50"/>
      <c r="BI309" s="20"/>
      <c r="BJ309" s="58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</row>
    <row r="310" spans="1:74" ht="16.5" thickBo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84"/>
      <c r="M310" s="267" t="s">
        <v>289</v>
      </c>
      <c r="N310" s="257">
        <v>64500</v>
      </c>
      <c r="O310" s="246">
        <v>64500</v>
      </c>
      <c r="P310" s="246">
        <v>74175</v>
      </c>
      <c r="Q310" s="246">
        <v>74175</v>
      </c>
      <c r="R310" s="246">
        <v>74175</v>
      </c>
      <c r="S310" s="246">
        <v>74175</v>
      </c>
      <c r="T310" s="246">
        <v>74175</v>
      </c>
      <c r="U310" s="246">
        <v>74175</v>
      </c>
      <c r="V310" s="246">
        <v>74175</v>
      </c>
      <c r="W310" s="246">
        <v>74175</v>
      </c>
      <c r="X310" s="246">
        <v>74175</v>
      </c>
      <c r="Y310" s="246">
        <v>74175</v>
      </c>
      <c r="Z310" s="246">
        <v>74175</v>
      </c>
      <c r="AA310" s="256">
        <v>74175</v>
      </c>
      <c r="AB310" s="67"/>
      <c r="AC310" s="79"/>
      <c r="AD310" s="71"/>
      <c r="AE310" s="70"/>
      <c r="AF310" s="68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50"/>
      <c r="AS310" s="20"/>
      <c r="AT310" s="58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52"/>
      <c r="BH310" s="50"/>
      <c r="BI310" s="20"/>
      <c r="BJ310" s="58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</row>
    <row r="311" spans="1:74" ht="16.5" thickBo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84"/>
      <c r="M311" s="267" t="s">
        <v>290</v>
      </c>
      <c r="N311" s="257">
        <v>57900</v>
      </c>
      <c r="O311" s="246">
        <v>57900</v>
      </c>
      <c r="P311" s="246">
        <v>66585</v>
      </c>
      <c r="Q311" s="246">
        <v>66585</v>
      </c>
      <c r="R311" s="246">
        <v>66585</v>
      </c>
      <c r="S311" s="246">
        <v>66585</v>
      </c>
      <c r="T311" s="246">
        <v>66585</v>
      </c>
      <c r="U311" s="246">
        <v>66585</v>
      </c>
      <c r="V311" s="246">
        <v>66585</v>
      </c>
      <c r="W311" s="246">
        <v>66585</v>
      </c>
      <c r="X311" s="246">
        <v>66585</v>
      </c>
      <c r="Y311" s="246">
        <v>66585</v>
      </c>
      <c r="Z311" s="246">
        <v>66585</v>
      </c>
      <c r="AA311" s="256">
        <v>66585</v>
      </c>
      <c r="AB311" s="67"/>
      <c r="AC311" s="79"/>
      <c r="AD311" s="71"/>
      <c r="AE311" s="70"/>
      <c r="AF311" s="68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50"/>
      <c r="AS311" s="20"/>
      <c r="AT311" s="58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52"/>
      <c r="BH311" s="50"/>
      <c r="BI311" s="20"/>
      <c r="BJ311" s="58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</row>
    <row r="312" spans="1:74" ht="16.5" thickBo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84"/>
      <c r="M312" s="267" t="s">
        <v>291</v>
      </c>
      <c r="N312" s="257">
        <v>57900</v>
      </c>
      <c r="O312" s="246">
        <v>57900</v>
      </c>
      <c r="P312" s="246">
        <v>66585</v>
      </c>
      <c r="Q312" s="246">
        <v>66585</v>
      </c>
      <c r="R312" s="246">
        <v>66585</v>
      </c>
      <c r="S312" s="246">
        <v>66585</v>
      </c>
      <c r="T312" s="246">
        <v>66585</v>
      </c>
      <c r="U312" s="246">
        <v>66585</v>
      </c>
      <c r="V312" s="246">
        <v>66585</v>
      </c>
      <c r="W312" s="246">
        <v>66585</v>
      </c>
      <c r="X312" s="246">
        <v>66585</v>
      </c>
      <c r="Y312" s="246">
        <v>66585</v>
      </c>
      <c r="Z312" s="246">
        <v>66585</v>
      </c>
      <c r="AA312" s="256">
        <v>66585</v>
      </c>
      <c r="AB312" s="67"/>
      <c r="AC312" s="79"/>
      <c r="AD312" s="71"/>
      <c r="AE312" s="70"/>
      <c r="AF312" s="68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50"/>
      <c r="AS312" s="20"/>
      <c r="AT312" s="58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52"/>
      <c r="BH312" s="50"/>
      <c r="BI312" s="20"/>
      <c r="BJ312" s="58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</row>
    <row r="313" spans="1:74" ht="16.5" thickBo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84"/>
      <c r="M313" s="267" t="s">
        <v>292</v>
      </c>
      <c r="N313" s="257">
        <v>58300</v>
      </c>
      <c r="O313" s="246">
        <v>58300</v>
      </c>
      <c r="P313" s="246">
        <v>67045</v>
      </c>
      <c r="Q313" s="246">
        <v>67045</v>
      </c>
      <c r="R313" s="246">
        <v>67045</v>
      </c>
      <c r="S313" s="246">
        <v>67045</v>
      </c>
      <c r="T313" s="246">
        <v>67045</v>
      </c>
      <c r="U313" s="246">
        <v>67045</v>
      </c>
      <c r="V313" s="246">
        <v>67045</v>
      </c>
      <c r="W313" s="246">
        <v>67045</v>
      </c>
      <c r="X313" s="246">
        <v>67045</v>
      </c>
      <c r="Y313" s="246">
        <v>67045</v>
      </c>
      <c r="Z313" s="246">
        <v>67045</v>
      </c>
      <c r="AA313" s="256">
        <v>67045</v>
      </c>
      <c r="AB313" s="67"/>
      <c r="AC313" s="79"/>
      <c r="AD313" s="71"/>
      <c r="AE313" s="70"/>
      <c r="AF313" s="68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50"/>
      <c r="AS313" s="20"/>
      <c r="AT313" s="58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52"/>
      <c r="BH313" s="50"/>
      <c r="BI313" s="20"/>
      <c r="BJ313" s="58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</row>
    <row r="314" spans="1:74" ht="16.5" thickBo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84"/>
      <c r="M314" s="267" t="s">
        <v>293</v>
      </c>
      <c r="N314" s="257">
        <v>57900</v>
      </c>
      <c r="O314" s="246">
        <v>57900</v>
      </c>
      <c r="P314" s="246">
        <v>66585</v>
      </c>
      <c r="Q314" s="246">
        <v>66585</v>
      </c>
      <c r="R314" s="246">
        <v>66585</v>
      </c>
      <c r="S314" s="246">
        <v>66585</v>
      </c>
      <c r="T314" s="246">
        <v>66585</v>
      </c>
      <c r="U314" s="246">
        <v>66585</v>
      </c>
      <c r="V314" s="246">
        <v>66585</v>
      </c>
      <c r="W314" s="246">
        <v>66585</v>
      </c>
      <c r="X314" s="246">
        <v>66585</v>
      </c>
      <c r="Y314" s="246">
        <v>66585</v>
      </c>
      <c r="Z314" s="246">
        <v>66585</v>
      </c>
      <c r="AA314" s="256">
        <v>66585</v>
      </c>
      <c r="AB314" s="67"/>
      <c r="AC314" s="79"/>
      <c r="AD314" s="71"/>
      <c r="AE314" s="70"/>
      <c r="AF314" s="68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50"/>
      <c r="AS314" s="20"/>
      <c r="AT314" s="58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52"/>
      <c r="BH314" s="50"/>
      <c r="BI314" s="20"/>
      <c r="BJ314" s="58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</row>
    <row r="315" spans="1:74" ht="16.5" thickBo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84"/>
      <c r="M315" s="267" t="s">
        <v>294</v>
      </c>
      <c r="N315" s="257">
        <v>57900</v>
      </c>
      <c r="O315" s="246">
        <v>57900</v>
      </c>
      <c r="P315" s="246">
        <v>66585</v>
      </c>
      <c r="Q315" s="246">
        <v>66585</v>
      </c>
      <c r="R315" s="246">
        <v>66585</v>
      </c>
      <c r="S315" s="246">
        <v>66585</v>
      </c>
      <c r="T315" s="246">
        <v>66585</v>
      </c>
      <c r="U315" s="246">
        <v>66585</v>
      </c>
      <c r="V315" s="246">
        <v>66585</v>
      </c>
      <c r="W315" s="246">
        <v>66585</v>
      </c>
      <c r="X315" s="246">
        <v>66585</v>
      </c>
      <c r="Y315" s="246">
        <v>66585</v>
      </c>
      <c r="Z315" s="246">
        <v>66585</v>
      </c>
      <c r="AA315" s="256">
        <v>66585</v>
      </c>
      <c r="AB315" s="67"/>
      <c r="AC315" s="79"/>
      <c r="AD315" s="71"/>
      <c r="AE315" s="70"/>
      <c r="AF315" s="68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50"/>
      <c r="AS315" s="20"/>
      <c r="AT315" s="58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52"/>
      <c r="BH315" s="50"/>
      <c r="BI315" s="20"/>
      <c r="BJ315" s="58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</row>
    <row r="316" spans="1:74" ht="16.5" thickBo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84"/>
      <c r="M316" s="267" t="s">
        <v>295</v>
      </c>
      <c r="N316" s="257">
        <v>57900</v>
      </c>
      <c r="O316" s="246">
        <v>57900</v>
      </c>
      <c r="P316" s="246">
        <v>66585</v>
      </c>
      <c r="Q316" s="246">
        <v>66585</v>
      </c>
      <c r="R316" s="246">
        <v>66585</v>
      </c>
      <c r="S316" s="246">
        <v>66585</v>
      </c>
      <c r="T316" s="246">
        <v>66585</v>
      </c>
      <c r="U316" s="246">
        <v>66585</v>
      </c>
      <c r="V316" s="246">
        <v>66585</v>
      </c>
      <c r="W316" s="246">
        <v>66585</v>
      </c>
      <c r="X316" s="246">
        <v>66585</v>
      </c>
      <c r="Y316" s="246">
        <v>66585</v>
      </c>
      <c r="Z316" s="246">
        <v>66585</v>
      </c>
      <c r="AA316" s="256">
        <v>66585</v>
      </c>
      <c r="AB316" s="67"/>
      <c r="AC316" s="79"/>
      <c r="AD316" s="71"/>
      <c r="AE316" s="70"/>
      <c r="AF316" s="68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50"/>
      <c r="AS316" s="20"/>
      <c r="AT316" s="58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52"/>
      <c r="BH316" s="50"/>
      <c r="BI316" s="20"/>
      <c r="BJ316" s="58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</row>
    <row r="317" spans="1:74" ht="16.5" thickBo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84"/>
      <c r="M317" s="267" t="s">
        <v>296</v>
      </c>
      <c r="N317" s="257">
        <v>57900</v>
      </c>
      <c r="O317" s="246">
        <v>57900</v>
      </c>
      <c r="P317" s="246">
        <v>66585</v>
      </c>
      <c r="Q317" s="246">
        <v>66585</v>
      </c>
      <c r="R317" s="246">
        <v>66585</v>
      </c>
      <c r="S317" s="246">
        <v>66585</v>
      </c>
      <c r="T317" s="246">
        <v>66585</v>
      </c>
      <c r="U317" s="246">
        <v>66585</v>
      </c>
      <c r="V317" s="246">
        <v>66585</v>
      </c>
      <c r="W317" s="246">
        <v>66585</v>
      </c>
      <c r="X317" s="246">
        <v>66585</v>
      </c>
      <c r="Y317" s="246">
        <v>66585</v>
      </c>
      <c r="Z317" s="246">
        <v>66585</v>
      </c>
      <c r="AA317" s="256">
        <v>66585</v>
      </c>
      <c r="AB317" s="67"/>
      <c r="AC317" s="79"/>
      <c r="AD317" s="71"/>
      <c r="AE317" s="70"/>
      <c r="AF317" s="68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50"/>
      <c r="AS317" s="20"/>
      <c r="AT317" s="58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52"/>
      <c r="BH317" s="50"/>
      <c r="BI317" s="20"/>
      <c r="BJ317" s="58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</row>
    <row r="318" spans="1:74" ht="16.5" thickBo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84"/>
      <c r="M318" s="267" t="s">
        <v>297</v>
      </c>
      <c r="N318" s="257">
        <v>58200</v>
      </c>
      <c r="O318" s="246">
        <v>58200</v>
      </c>
      <c r="P318" s="246">
        <v>66930</v>
      </c>
      <c r="Q318" s="246">
        <v>66930</v>
      </c>
      <c r="R318" s="246">
        <v>66930</v>
      </c>
      <c r="S318" s="246">
        <v>66930</v>
      </c>
      <c r="T318" s="246">
        <v>66930</v>
      </c>
      <c r="U318" s="246">
        <v>66930</v>
      </c>
      <c r="V318" s="246">
        <v>66930</v>
      </c>
      <c r="W318" s="246">
        <v>66930</v>
      </c>
      <c r="X318" s="246">
        <v>66930</v>
      </c>
      <c r="Y318" s="246">
        <v>66930</v>
      </c>
      <c r="Z318" s="246">
        <v>66930</v>
      </c>
      <c r="AA318" s="256">
        <v>66930</v>
      </c>
      <c r="AB318" s="67"/>
      <c r="AC318" s="79"/>
      <c r="AD318" s="71"/>
      <c r="AE318" s="70"/>
      <c r="AF318" s="68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50"/>
      <c r="AS318" s="20"/>
      <c r="AT318" s="58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52"/>
      <c r="BH318" s="50"/>
      <c r="BI318" s="20"/>
      <c r="BJ318" s="58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</row>
    <row r="319" spans="1:74" ht="16.5" thickBo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84"/>
      <c r="M319" s="267" t="s">
        <v>298</v>
      </c>
      <c r="N319" s="257">
        <v>57900</v>
      </c>
      <c r="O319" s="246">
        <v>57900</v>
      </c>
      <c r="P319" s="246">
        <v>66585</v>
      </c>
      <c r="Q319" s="246">
        <v>66585</v>
      </c>
      <c r="R319" s="246">
        <v>66585</v>
      </c>
      <c r="S319" s="246">
        <v>66585</v>
      </c>
      <c r="T319" s="246">
        <v>66585</v>
      </c>
      <c r="U319" s="246">
        <v>66585</v>
      </c>
      <c r="V319" s="246">
        <v>66585</v>
      </c>
      <c r="W319" s="246">
        <v>66585</v>
      </c>
      <c r="X319" s="246">
        <v>66585</v>
      </c>
      <c r="Y319" s="246">
        <v>66585</v>
      </c>
      <c r="Z319" s="246">
        <v>66585</v>
      </c>
      <c r="AA319" s="256">
        <v>66585</v>
      </c>
      <c r="AB319" s="67"/>
      <c r="AC319" s="79"/>
      <c r="AD319" s="71"/>
      <c r="AE319" s="70"/>
      <c r="AF319" s="68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50"/>
      <c r="AS319" s="20"/>
      <c r="AT319" s="58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52"/>
      <c r="BH319" s="50"/>
      <c r="BI319" s="20"/>
      <c r="BJ319" s="58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</row>
    <row r="320" spans="1:74" ht="16.5" thickBo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84"/>
      <c r="M320" s="267" t="s">
        <v>299</v>
      </c>
      <c r="N320" s="257">
        <v>57900</v>
      </c>
      <c r="O320" s="246">
        <v>57900</v>
      </c>
      <c r="P320" s="246">
        <v>66585</v>
      </c>
      <c r="Q320" s="246">
        <v>66585</v>
      </c>
      <c r="R320" s="246">
        <v>66585</v>
      </c>
      <c r="S320" s="246">
        <v>66585</v>
      </c>
      <c r="T320" s="246">
        <v>66585</v>
      </c>
      <c r="U320" s="246">
        <v>66585</v>
      </c>
      <c r="V320" s="246">
        <v>66585</v>
      </c>
      <c r="W320" s="246">
        <v>66585</v>
      </c>
      <c r="X320" s="246">
        <v>66585</v>
      </c>
      <c r="Y320" s="246">
        <v>66585</v>
      </c>
      <c r="Z320" s="246">
        <v>66585</v>
      </c>
      <c r="AA320" s="256">
        <v>66585</v>
      </c>
      <c r="AB320" s="67"/>
      <c r="AC320" s="79"/>
      <c r="AD320" s="71"/>
      <c r="AE320" s="70"/>
      <c r="AF320" s="68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50"/>
      <c r="AS320" s="20"/>
      <c r="AT320" s="58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52"/>
      <c r="BH320" s="50"/>
      <c r="BI320" s="20"/>
      <c r="BJ320" s="58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</row>
    <row r="321" spans="1:74" ht="16.5" thickBo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84"/>
      <c r="M321" s="267" t="s">
        <v>300</v>
      </c>
      <c r="N321" s="257">
        <v>64500</v>
      </c>
      <c r="O321" s="246">
        <v>64500</v>
      </c>
      <c r="P321" s="246">
        <v>74175</v>
      </c>
      <c r="Q321" s="246">
        <v>74175</v>
      </c>
      <c r="R321" s="246">
        <v>74175</v>
      </c>
      <c r="S321" s="246">
        <v>74175</v>
      </c>
      <c r="T321" s="246">
        <v>74175</v>
      </c>
      <c r="U321" s="246">
        <v>74175</v>
      </c>
      <c r="V321" s="246">
        <v>74175</v>
      </c>
      <c r="W321" s="246">
        <v>74175</v>
      </c>
      <c r="X321" s="246">
        <v>74175</v>
      </c>
      <c r="Y321" s="246">
        <v>74175</v>
      </c>
      <c r="Z321" s="246">
        <v>74175</v>
      </c>
      <c r="AA321" s="256">
        <v>74175</v>
      </c>
      <c r="AB321" s="67"/>
      <c r="AC321" s="79"/>
      <c r="AD321" s="71"/>
      <c r="AE321" s="70"/>
      <c r="AF321" s="68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50"/>
      <c r="AS321" s="20"/>
      <c r="AT321" s="58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52"/>
      <c r="BH321" s="50"/>
      <c r="BI321" s="20"/>
      <c r="BJ321" s="58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</row>
    <row r="322" spans="1:74" ht="16.5" thickBo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84"/>
      <c r="M322" s="267" t="s">
        <v>301</v>
      </c>
      <c r="N322" s="257">
        <v>57900</v>
      </c>
      <c r="O322" s="246">
        <v>57900</v>
      </c>
      <c r="P322" s="246">
        <v>66585</v>
      </c>
      <c r="Q322" s="246">
        <v>66585</v>
      </c>
      <c r="R322" s="246">
        <v>66585</v>
      </c>
      <c r="S322" s="246">
        <v>66585</v>
      </c>
      <c r="T322" s="246">
        <v>66585</v>
      </c>
      <c r="U322" s="246">
        <v>66585</v>
      </c>
      <c r="V322" s="246">
        <v>66585</v>
      </c>
      <c r="W322" s="246">
        <v>66585</v>
      </c>
      <c r="X322" s="246">
        <v>66585</v>
      </c>
      <c r="Y322" s="246">
        <v>66585</v>
      </c>
      <c r="Z322" s="246">
        <v>66585</v>
      </c>
      <c r="AA322" s="256">
        <v>66585</v>
      </c>
      <c r="AB322" s="67"/>
      <c r="AC322" s="79"/>
      <c r="AD322" s="71"/>
      <c r="AE322" s="70"/>
      <c r="AF322" s="68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50"/>
      <c r="AS322" s="20"/>
      <c r="AT322" s="58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52"/>
      <c r="BH322" s="50"/>
      <c r="BI322" s="20"/>
      <c r="BJ322" s="58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</row>
    <row r="323" spans="1:74" ht="16.5" thickBo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84"/>
      <c r="M323" s="267" t="s">
        <v>302</v>
      </c>
      <c r="N323" s="257">
        <v>61400</v>
      </c>
      <c r="O323" s="246">
        <v>61400</v>
      </c>
      <c r="P323" s="246">
        <v>70610</v>
      </c>
      <c r="Q323" s="246">
        <v>70610</v>
      </c>
      <c r="R323" s="246">
        <v>70610</v>
      </c>
      <c r="S323" s="246">
        <v>70610</v>
      </c>
      <c r="T323" s="246">
        <v>70610</v>
      </c>
      <c r="U323" s="246">
        <v>70610</v>
      </c>
      <c r="V323" s="246">
        <v>70610</v>
      </c>
      <c r="W323" s="246">
        <v>70610</v>
      </c>
      <c r="X323" s="246">
        <v>70610</v>
      </c>
      <c r="Y323" s="246">
        <v>70610</v>
      </c>
      <c r="Z323" s="246">
        <v>70610</v>
      </c>
      <c r="AA323" s="256">
        <v>70610</v>
      </c>
      <c r="AB323" s="67"/>
      <c r="AC323" s="79"/>
      <c r="AD323" s="71"/>
      <c r="AE323" s="70"/>
      <c r="AF323" s="68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50"/>
      <c r="AS323" s="20"/>
      <c r="AT323" s="58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52"/>
      <c r="BH323" s="50"/>
      <c r="BI323" s="20"/>
      <c r="BJ323" s="58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</row>
    <row r="324" spans="1:74" ht="16.5" thickBo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84"/>
      <c r="M324" s="267" t="s">
        <v>303</v>
      </c>
      <c r="N324" s="257">
        <v>57900</v>
      </c>
      <c r="O324" s="246">
        <v>57900</v>
      </c>
      <c r="P324" s="246">
        <v>66585</v>
      </c>
      <c r="Q324" s="246">
        <v>66585</v>
      </c>
      <c r="R324" s="246">
        <v>66585</v>
      </c>
      <c r="S324" s="246">
        <v>66585</v>
      </c>
      <c r="T324" s="246">
        <v>66585</v>
      </c>
      <c r="U324" s="246">
        <v>66585</v>
      </c>
      <c r="V324" s="246">
        <v>66585</v>
      </c>
      <c r="W324" s="246">
        <v>66585</v>
      </c>
      <c r="X324" s="246">
        <v>66585</v>
      </c>
      <c r="Y324" s="246">
        <v>66585</v>
      </c>
      <c r="Z324" s="246">
        <v>66585</v>
      </c>
      <c r="AA324" s="256">
        <v>66585</v>
      </c>
      <c r="AB324" s="67"/>
      <c r="AC324" s="79"/>
      <c r="AD324" s="71"/>
      <c r="AE324" s="70"/>
      <c r="AF324" s="68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50"/>
      <c r="AS324" s="20"/>
      <c r="AT324" s="58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52"/>
      <c r="BH324" s="50"/>
      <c r="BI324" s="20"/>
      <c r="BJ324" s="58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</row>
    <row r="325" spans="1:74" ht="16.5" thickBo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84"/>
      <c r="M325" s="267" t="s">
        <v>304</v>
      </c>
      <c r="N325" s="257">
        <v>57900</v>
      </c>
      <c r="O325" s="246">
        <v>57900</v>
      </c>
      <c r="P325" s="246">
        <v>66585</v>
      </c>
      <c r="Q325" s="246">
        <v>66585</v>
      </c>
      <c r="R325" s="246">
        <v>66585</v>
      </c>
      <c r="S325" s="246">
        <v>66585</v>
      </c>
      <c r="T325" s="246">
        <v>66585</v>
      </c>
      <c r="U325" s="246">
        <v>66585</v>
      </c>
      <c r="V325" s="246">
        <v>66585</v>
      </c>
      <c r="W325" s="246">
        <v>66585</v>
      </c>
      <c r="X325" s="246">
        <v>66585</v>
      </c>
      <c r="Y325" s="246">
        <v>66585</v>
      </c>
      <c r="Z325" s="246">
        <v>66585</v>
      </c>
      <c r="AA325" s="256">
        <v>66585</v>
      </c>
      <c r="AB325" s="67"/>
      <c r="AC325" s="79"/>
      <c r="AD325" s="71"/>
      <c r="AE325" s="70"/>
      <c r="AF325" s="68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50"/>
      <c r="AS325" s="20"/>
      <c r="AT325" s="58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52"/>
      <c r="BH325" s="50"/>
      <c r="BI325" s="20"/>
      <c r="BJ325" s="58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</row>
    <row r="326" spans="1:74" ht="16.5" thickBo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84"/>
      <c r="M326" s="267" t="s">
        <v>305</v>
      </c>
      <c r="N326" s="257">
        <v>57900</v>
      </c>
      <c r="O326" s="246">
        <v>57900</v>
      </c>
      <c r="P326" s="246">
        <v>66585</v>
      </c>
      <c r="Q326" s="246">
        <v>66585</v>
      </c>
      <c r="R326" s="246">
        <v>66585</v>
      </c>
      <c r="S326" s="246">
        <v>66585</v>
      </c>
      <c r="T326" s="246">
        <v>66585</v>
      </c>
      <c r="U326" s="246">
        <v>66585</v>
      </c>
      <c r="V326" s="246">
        <v>66585</v>
      </c>
      <c r="W326" s="246">
        <v>66585</v>
      </c>
      <c r="X326" s="246">
        <v>66585</v>
      </c>
      <c r="Y326" s="246">
        <v>66585</v>
      </c>
      <c r="Z326" s="246">
        <v>66585</v>
      </c>
      <c r="AA326" s="256">
        <v>66585</v>
      </c>
      <c r="AB326" s="67"/>
      <c r="AC326" s="79"/>
      <c r="AD326" s="71"/>
      <c r="AE326" s="70"/>
      <c r="AF326" s="68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50"/>
      <c r="AS326" s="20"/>
      <c r="AT326" s="58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52"/>
      <c r="BH326" s="50"/>
      <c r="BI326" s="20"/>
      <c r="BJ326" s="58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</row>
    <row r="327" spans="1:74" ht="16.5" thickBo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267" t="s">
        <v>306</v>
      </c>
      <c r="N327" s="257">
        <v>57900</v>
      </c>
      <c r="O327" s="246">
        <v>57900</v>
      </c>
      <c r="P327" s="246">
        <v>66585</v>
      </c>
      <c r="Q327" s="246">
        <v>66585</v>
      </c>
      <c r="R327" s="246">
        <v>66585</v>
      </c>
      <c r="S327" s="246">
        <v>66585</v>
      </c>
      <c r="T327" s="246">
        <v>66585</v>
      </c>
      <c r="U327" s="246">
        <v>66585</v>
      </c>
      <c r="V327" s="246">
        <v>66585</v>
      </c>
      <c r="W327" s="246">
        <v>66585</v>
      </c>
      <c r="X327" s="246">
        <v>66585</v>
      </c>
      <c r="Y327" s="246">
        <v>66585</v>
      </c>
      <c r="Z327" s="246">
        <v>66585</v>
      </c>
      <c r="AA327" s="256">
        <v>66585</v>
      </c>
      <c r="AB327" s="67"/>
      <c r="AC327" s="79"/>
      <c r="AD327" s="71"/>
      <c r="AE327" s="70"/>
      <c r="AF327" s="68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</row>
    <row r="328" spans="1:74" ht="16.5" thickBo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267" t="s">
        <v>307</v>
      </c>
      <c r="N328" s="257">
        <v>57900</v>
      </c>
      <c r="O328" s="246">
        <v>57900</v>
      </c>
      <c r="P328" s="246">
        <v>66585</v>
      </c>
      <c r="Q328" s="246">
        <v>66585</v>
      </c>
      <c r="R328" s="246">
        <v>66585</v>
      </c>
      <c r="S328" s="246">
        <v>66585</v>
      </c>
      <c r="T328" s="246">
        <v>66585</v>
      </c>
      <c r="U328" s="246">
        <v>66585</v>
      </c>
      <c r="V328" s="246">
        <v>66585</v>
      </c>
      <c r="W328" s="246">
        <v>66585</v>
      </c>
      <c r="X328" s="246">
        <v>66585</v>
      </c>
      <c r="Y328" s="246">
        <v>66585</v>
      </c>
      <c r="Z328" s="246">
        <v>66585</v>
      </c>
      <c r="AA328" s="256">
        <v>66585</v>
      </c>
      <c r="AB328" s="67"/>
      <c r="AC328" s="79"/>
      <c r="AD328" s="71"/>
      <c r="AE328" s="70"/>
      <c r="AF328" s="68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</row>
    <row r="329" spans="1:74" ht="16.5" thickBo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267" t="s">
        <v>308</v>
      </c>
      <c r="N329" s="257">
        <v>57900</v>
      </c>
      <c r="O329" s="246">
        <v>57900</v>
      </c>
      <c r="P329" s="246">
        <v>66585</v>
      </c>
      <c r="Q329" s="246">
        <v>66585</v>
      </c>
      <c r="R329" s="246">
        <v>66585</v>
      </c>
      <c r="S329" s="246">
        <v>66585</v>
      </c>
      <c r="T329" s="246">
        <v>66585</v>
      </c>
      <c r="U329" s="246">
        <v>66585</v>
      </c>
      <c r="V329" s="246">
        <v>66585</v>
      </c>
      <c r="W329" s="246">
        <v>66585</v>
      </c>
      <c r="X329" s="246">
        <v>66585</v>
      </c>
      <c r="Y329" s="246">
        <v>66585</v>
      </c>
      <c r="Z329" s="246">
        <v>66585</v>
      </c>
      <c r="AA329" s="256">
        <v>66585</v>
      </c>
      <c r="AB329" s="67"/>
      <c r="AC329" s="79"/>
      <c r="AD329" s="71"/>
      <c r="AE329" s="70"/>
      <c r="AF329" s="68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</row>
    <row r="330" spans="1:74" ht="16.5" thickBo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267" t="s">
        <v>309</v>
      </c>
      <c r="N330" s="257">
        <v>57900</v>
      </c>
      <c r="O330" s="246">
        <v>57900</v>
      </c>
      <c r="P330" s="246">
        <v>66585</v>
      </c>
      <c r="Q330" s="246">
        <v>66585</v>
      </c>
      <c r="R330" s="246">
        <v>66585</v>
      </c>
      <c r="S330" s="246">
        <v>66585</v>
      </c>
      <c r="T330" s="246">
        <v>66585</v>
      </c>
      <c r="U330" s="246">
        <v>66585</v>
      </c>
      <c r="V330" s="246">
        <v>66585</v>
      </c>
      <c r="W330" s="246">
        <v>66585</v>
      </c>
      <c r="X330" s="246">
        <v>66585</v>
      </c>
      <c r="Y330" s="246">
        <v>66585</v>
      </c>
      <c r="Z330" s="246">
        <v>66585</v>
      </c>
      <c r="AA330" s="256">
        <v>66585</v>
      </c>
      <c r="AB330" s="67"/>
      <c r="AC330" s="79"/>
      <c r="AD330" s="71"/>
      <c r="AE330" s="70"/>
      <c r="AF330" s="68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</row>
    <row r="331" spans="1:74" ht="16.5" thickBo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267" t="s">
        <v>310</v>
      </c>
      <c r="N331" s="257">
        <v>65800</v>
      </c>
      <c r="O331" s="246">
        <v>65800</v>
      </c>
      <c r="P331" s="246">
        <v>75670</v>
      </c>
      <c r="Q331" s="246">
        <v>75670</v>
      </c>
      <c r="R331" s="246">
        <v>75670</v>
      </c>
      <c r="S331" s="246">
        <v>75670</v>
      </c>
      <c r="T331" s="246">
        <v>75670</v>
      </c>
      <c r="U331" s="246">
        <v>75670</v>
      </c>
      <c r="V331" s="246">
        <v>75670</v>
      </c>
      <c r="W331" s="246">
        <v>75670</v>
      </c>
      <c r="X331" s="246">
        <v>75670</v>
      </c>
      <c r="Y331" s="246">
        <v>75670</v>
      </c>
      <c r="Z331" s="246">
        <v>75670</v>
      </c>
      <c r="AA331" s="256">
        <v>75670</v>
      </c>
      <c r="AB331" s="67"/>
      <c r="AC331" s="79"/>
      <c r="AD331" s="71"/>
      <c r="AE331" s="70"/>
      <c r="AF331" s="68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</row>
    <row r="332" spans="1:74" ht="16.5" thickBo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267" t="s">
        <v>311</v>
      </c>
      <c r="N332" s="257">
        <v>61400</v>
      </c>
      <c r="O332" s="246">
        <v>61400</v>
      </c>
      <c r="P332" s="246">
        <v>70610</v>
      </c>
      <c r="Q332" s="246">
        <v>70610</v>
      </c>
      <c r="R332" s="246">
        <v>70610</v>
      </c>
      <c r="S332" s="246">
        <v>70610</v>
      </c>
      <c r="T332" s="246">
        <v>70610</v>
      </c>
      <c r="U332" s="246">
        <v>70610</v>
      </c>
      <c r="V332" s="246">
        <v>70610</v>
      </c>
      <c r="W332" s="246">
        <v>70610</v>
      </c>
      <c r="X332" s="246">
        <v>70610</v>
      </c>
      <c r="Y332" s="246">
        <v>70610</v>
      </c>
      <c r="Z332" s="246">
        <v>70610</v>
      </c>
      <c r="AA332" s="256">
        <v>70610</v>
      </c>
      <c r="AB332" s="67"/>
      <c r="AC332" s="89"/>
      <c r="AD332" s="90"/>
      <c r="AE332" s="70"/>
      <c r="AF332" s="91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</row>
    <row r="333" spans="1:74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267" t="s">
        <v>312</v>
      </c>
      <c r="N333" s="257">
        <v>57900</v>
      </c>
      <c r="O333" s="246">
        <v>57900</v>
      </c>
      <c r="P333" s="246">
        <v>66585</v>
      </c>
      <c r="Q333" s="246">
        <v>66585</v>
      </c>
      <c r="R333" s="246">
        <v>66585</v>
      </c>
      <c r="S333" s="246">
        <v>66585</v>
      </c>
      <c r="T333" s="246">
        <v>66585</v>
      </c>
      <c r="U333" s="246">
        <v>66585</v>
      </c>
      <c r="V333" s="246">
        <v>66585</v>
      </c>
      <c r="W333" s="246">
        <v>66585</v>
      </c>
      <c r="X333" s="246">
        <v>66585</v>
      </c>
      <c r="Y333" s="246">
        <v>66585</v>
      </c>
      <c r="Z333" s="246">
        <v>66585</v>
      </c>
      <c r="AA333" s="256">
        <v>66585</v>
      </c>
    </row>
    <row r="334" spans="1:74">
      <c r="M334" s="267" t="s">
        <v>313</v>
      </c>
      <c r="N334" s="257">
        <v>57900</v>
      </c>
      <c r="O334" s="246">
        <v>57900</v>
      </c>
      <c r="P334" s="246">
        <v>66585</v>
      </c>
      <c r="Q334" s="246">
        <v>66585</v>
      </c>
      <c r="R334" s="246">
        <v>66585</v>
      </c>
      <c r="S334" s="246">
        <v>66585</v>
      </c>
      <c r="T334" s="246">
        <v>66585</v>
      </c>
      <c r="U334" s="246">
        <v>66585</v>
      </c>
      <c r="V334" s="246">
        <v>66585</v>
      </c>
      <c r="W334" s="246">
        <v>66585</v>
      </c>
      <c r="X334" s="246">
        <v>66585</v>
      </c>
      <c r="Y334" s="246">
        <v>66585</v>
      </c>
      <c r="Z334" s="246">
        <v>66585</v>
      </c>
      <c r="AA334" s="256">
        <v>66585</v>
      </c>
    </row>
    <row r="335" spans="1:74">
      <c r="M335" s="267" t="s">
        <v>314</v>
      </c>
      <c r="N335" s="257">
        <v>58700</v>
      </c>
      <c r="O335" s="246">
        <v>58700</v>
      </c>
      <c r="P335" s="246">
        <v>67505</v>
      </c>
      <c r="Q335" s="246">
        <v>67505</v>
      </c>
      <c r="R335" s="246">
        <v>67505</v>
      </c>
      <c r="S335" s="246">
        <v>67505</v>
      </c>
      <c r="T335" s="246">
        <v>67505</v>
      </c>
      <c r="U335" s="246">
        <v>67505</v>
      </c>
      <c r="V335" s="246">
        <v>67505</v>
      </c>
      <c r="W335" s="246">
        <v>67505</v>
      </c>
      <c r="X335" s="246">
        <v>67505</v>
      </c>
      <c r="Y335" s="246">
        <v>67505</v>
      </c>
      <c r="Z335" s="246">
        <v>67505</v>
      </c>
      <c r="AA335" s="256">
        <v>67505</v>
      </c>
    </row>
    <row r="336" spans="1:74">
      <c r="M336" s="267" t="s">
        <v>315</v>
      </c>
      <c r="N336" s="257">
        <v>61000</v>
      </c>
      <c r="O336" s="246">
        <v>61000</v>
      </c>
      <c r="P336" s="246">
        <v>70150</v>
      </c>
      <c r="Q336" s="246">
        <v>70150</v>
      </c>
      <c r="R336" s="246">
        <v>70150</v>
      </c>
      <c r="S336" s="246">
        <v>70150</v>
      </c>
      <c r="T336" s="246">
        <v>70150</v>
      </c>
      <c r="U336" s="246">
        <v>70150</v>
      </c>
      <c r="V336" s="246">
        <v>70150</v>
      </c>
      <c r="W336" s="246">
        <v>70150</v>
      </c>
      <c r="X336" s="246">
        <v>70150</v>
      </c>
      <c r="Y336" s="246">
        <v>70150</v>
      </c>
      <c r="Z336" s="246">
        <v>70150</v>
      </c>
      <c r="AA336" s="256">
        <v>70150</v>
      </c>
    </row>
    <row r="337" spans="9:27">
      <c r="M337" s="267" t="s">
        <v>316</v>
      </c>
      <c r="N337" s="257">
        <v>57900</v>
      </c>
      <c r="O337" s="246">
        <v>57900</v>
      </c>
      <c r="P337" s="246">
        <v>66585</v>
      </c>
      <c r="Q337" s="246">
        <v>66585</v>
      </c>
      <c r="R337" s="246">
        <v>66585</v>
      </c>
      <c r="S337" s="246">
        <v>66585</v>
      </c>
      <c r="T337" s="246">
        <v>66585</v>
      </c>
      <c r="U337" s="246">
        <v>66585</v>
      </c>
      <c r="V337" s="246">
        <v>66585</v>
      </c>
      <c r="W337" s="246">
        <v>66585</v>
      </c>
      <c r="X337" s="246">
        <v>66585</v>
      </c>
      <c r="Y337" s="246">
        <v>66585</v>
      </c>
      <c r="Z337" s="246">
        <v>66585</v>
      </c>
      <c r="AA337" s="256">
        <v>66585</v>
      </c>
    </row>
    <row r="338" spans="9:27">
      <c r="M338" s="267" t="s">
        <v>317</v>
      </c>
      <c r="N338" s="257">
        <v>61400</v>
      </c>
      <c r="O338" s="246">
        <v>61400</v>
      </c>
      <c r="P338" s="246">
        <v>70610</v>
      </c>
      <c r="Q338" s="246">
        <v>70610</v>
      </c>
      <c r="R338" s="246">
        <v>70610</v>
      </c>
      <c r="S338" s="246">
        <v>70610</v>
      </c>
      <c r="T338" s="246">
        <v>70610</v>
      </c>
      <c r="U338" s="246">
        <v>70610</v>
      </c>
      <c r="V338" s="246">
        <v>70610</v>
      </c>
      <c r="W338" s="246">
        <v>70610</v>
      </c>
      <c r="X338" s="246">
        <v>70610</v>
      </c>
      <c r="Y338" s="246">
        <v>70610</v>
      </c>
      <c r="Z338" s="246">
        <v>70610</v>
      </c>
      <c r="AA338" s="256">
        <v>70610</v>
      </c>
    </row>
    <row r="339" spans="9:27">
      <c r="M339" s="267" t="s">
        <v>318</v>
      </c>
      <c r="N339" s="257">
        <v>61400</v>
      </c>
      <c r="O339" s="246">
        <v>61400</v>
      </c>
      <c r="P339" s="246">
        <v>70610</v>
      </c>
      <c r="Q339" s="246">
        <v>70610</v>
      </c>
      <c r="R339" s="246">
        <v>70610</v>
      </c>
      <c r="S339" s="246">
        <v>70610</v>
      </c>
      <c r="T339" s="246">
        <v>70610</v>
      </c>
      <c r="U339" s="246">
        <v>70610</v>
      </c>
      <c r="V339" s="246">
        <v>70610</v>
      </c>
      <c r="W339" s="246">
        <v>70610</v>
      </c>
      <c r="X339" s="246">
        <v>70610</v>
      </c>
      <c r="Y339" s="246">
        <v>70610</v>
      </c>
      <c r="Z339" s="246">
        <v>70610</v>
      </c>
      <c r="AA339" s="256">
        <v>70610</v>
      </c>
    </row>
    <row r="340" spans="9:27">
      <c r="M340" s="267" t="s">
        <v>319</v>
      </c>
      <c r="N340" s="257">
        <v>60300</v>
      </c>
      <c r="O340" s="250">
        <v>60300</v>
      </c>
      <c r="P340" s="250">
        <v>69345</v>
      </c>
      <c r="Q340" s="250">
        <v>69345</v>
      </c>
      <c r="R340" s="250">
        <v>69345</v>
      </c>
      <c r="S340" s="250">
        <v>69345</v>
      </c>
      <c r="T340" s="250">
        <v>69345</v>
      </c>
      <c r="U340" s="250">
        <v>69345</v>
      </c>
      <c r="V340" s="250">
        <v>69345</v>
      </c>
      <c r="W340" s="250">
        <v>69345</v>
      </c>
      <c r="X340" s="250">
        <v>69345</v>
      </c>
      <c r="Y340" s="250">
        <v>69345</v>
      </c>
      <c r="Z340" s="250">
        <v>69345</v>
      </c>
      <c r="AA340" s="262">
        <v>69345</v>
      </c>
    </row>
    <row r="341" spans="9:27">
      <c r="M341" s="267" t="s">
        <v>320</v>
      </c>
      <c r="N341" s="257">
        <v>60700</v>
      </c>
      <c r="O341" s="250">
        <v>60700</v>
      </c>
      <c r="P341" s="250">
        <v>69805</v>
      </c>
      <c r="Q341" s="250">
        <v>69805</v>
      </c>
      <c r="R341" s="250">
        <v>69805</v>
      </c>
      <c r="S341" s="250">
        <v>69805</v>
      </c>
      <c r="T341" s="250">
        <v>69805</v>
      </c>
      <c r="U341" s="250">
        <v>69805</v>
      </c>
      <c r="V341" s="250">
        <v>69805</v>
      </c>
      <c r="W341" s="250">
        <v>69805</v>
      </c>
      <c r="X341" s="250">
        <v>69805</v>
      </c>
      <c r="Y341" s="250">
        <v>69805</v>
      </c>
      <c r="Z341" s="250">
        <v>69805</v>
      </c>
      <c r="AA341" s="262">
        <v>69805</v>
      </c>
    </row>
    <row r="342" spans="9:27">
      <c r="M342" s="267" t="s">
        <v>321</v>
      </c>
      <c r="N342" s="257">
        <v>57900</v>
      </c>
      <c r="O342" s="246">
        <v>57900</v>
      </c>
      <c r="P342" s="246">
        <v>66585</v>
      </c>
      <c r="Q342" s="246">
        <v>66585</v>
      </c>
      <c r="R342" s="246">
        <v>66585</v>
      </c>
      <c r="S342" s="246">
        <v>66585</v>
      </c>
      <c r="T342" s="246">
        <v>66585</v>
      </c>
      <c r="U342" s="246">
        <v>66585</v>
      </c>
      <c r="V342" s="246">
        <v>66585</v>
      </c>
      <c r="W342" s="246">
        <v>66585</v>
      </c>
      <c r="X342" s="246">
        <v>66585</v>
      </c>
      <c r="Y342" s="246">
        <v>66585</v>
      </c>
      <c r="Z342" s="246">
        <v>66585</v>
      </c>
      <c r="AA342" s="256">
        <v>66585</v>
      </c>
    </row>
    <row r="343" spans="9:27" ht="13.5" thickBot="1">
      <c r="M343" s="269" t="s">
        <v>322</v>
      </c>
      <c r="N343" s="258">
        <v>65200</v>
      </c>
      <c r="O343" s="263">
        <v>65200</v>
      </c>
      <c r="P343" s="263">
        <v>74980</v>
      </c>
      <c r="Q343" s="263">
        <v>74980</v>
      </c>
      <c r="R343" s="263">
        <v>74980</v>
      </c>
      <c r="S343" s="263">
        <v>74980</v>
      </c>
      <c r="T343" s="263">
        <v>74980</v>
      </c>
      <c r="U343" s="263">
        <v>74980</v>
      </c>
      <c r="V343" s="263">
        <v>74980</v>
      </c>
      <c r="W343" s="263">
        <v>74980</v>
      </c>
      <c r="X343" s="263">
        <v>74980</v>
      </c>
      <c r="Y343" s="263">
        <v>74980</v>
      </c>
      <c r="Z343" s="263">
        <v>74980</v>
      </c>
      <c r="AA343" s="264">
        <v>74980</v>
      </c>
    </row>
    <row r="352" spans="9:27">
      <c r="I352" s="23"/>
      <c r="J352" s="3"/>
      <c r="K352" s="1"/>
    </row>
    <row r="353" spans="9:11">
      <c r="I353" s="23"/>
      <c r="J353" s="2"/>
      <c r="K353" s="1"/>
    </row>
    <row r="354" spans="9:11">
      <c r="I354" s="23"/>
      <c r="J354" s="2"/>
      <c r="K354" s="1"/>
    </row>
    <row r="355" spans="9:11">
      <c r="I355" s="23"/>
      <c r="J355" s="3"/>
      <c r="K355" s="1"/>
    </row>
    <row r="356" spans="9:11">
      <c r="I356" s="23"/>
      <c r="J356" s="3"/>
      <c r="K356" s="1"/>
    </row>
    <row r="357" spans="9:11">
      <c r="I357" s="23"/>
      <c r="J357" s="3"/>
      <c r="K357" s="1"/>
    </row>
    <row r="358" spans="9:11">
      <c r="I358" s="23"/>
      <c r="J358" s="3"/>
      <c r="K358" s="1"/>
    </row>
    <row r="359" spans="9:11">
      <c r="I359" s="23"/>
      <c r="J359" s="3"/>
      <c r="K359" s="1"/>
    </row>
    <row r="360" spans="9:11">
      <c r="I360" s="23"/>
      <c r="J360" s="3"/>
      <c r="K360" s="1"/>
    </row>
    <row r="361" spans="9:11">
      <c r="I361" s="23"/>
      <c r="J361" s="2"/>
      <c r="K361" s="1"/>
    </row>
    <row r="362" spans="9:11">
      <c r="I362" s="23"/>
      <c r="J362" s="2"/>
      <c r="K362" s="1"/>
    </row>
    <row r="363" spans="9:11">
      <c r="I363" s="23"/>
      <c r="J363" s="2"/>
      <c r="K363" s="1"/>
    </row>
    <row r="364" spans="9:11">
      <c r="I364" s="23"/>
      <c r="J364" s="3"/>
      <c r="K364" s="1"/>
    </row>
    <row r="365" spans="9:11">
      <c r="I365" s="23"/>
      <c r="J365" s="3"/>
      <c r="K365" s="1"/>
    </row>
    <row r="366" spans="9:11">
      <c r="I366" s="23"/>
      <c r="J366" s="3"/>
      <c r="K366" s="1"/>
    </row>
    <row r="367" spans="9:11">
      <c r="I367" s="23"/>
      <c r="J367" s="3"/>
      <c r="K367" s="1"/>
    </row>
    <row r="368" spans="9:11">
      <c r="I368" s="23"/>
      <c r="J368" s="3"/>
      <c r="K368" s="1"/>
    </row>
    <row r="369" spans="9:11">
      <c r="I369" s="23"/>
      <c r="J369" s="3"/>
      <c r="K369" s="1"/>
    </row>
    <row r="370" spans="9:11">
      <c r="I370" s="23"/>
      <c r="J370" s="3"/>
      <c r="K370" s="1"/>
    </row>
    <row r="371" spans="9:11">
      <c r="I371" s="23"/>
      <c r="J371" s="3"/>
      <c r="K371" s="1"/>
    </row>
    <row r="372" spans="9:11">
      <c r="I372" s="23"/>
      <c r="J372" s="3"/>
      <c r="K372" s="1"/>
    </row>
    <row r="373" spans="9:11">
      <c r="I373" s="23"/>
      <c r="J373" s="3"/>
      <c r="K373" s="1"/>
    </row>
  </sheetData>
  <sheetProtection password="CC78" sheet="1" objects="1" scenarios="1" selectLockedCells="1"/>
  <mergeCells count="51">
    <mergeCell ref="B6:B7"/>
    <mergeCell ref="C11:D11"/>
    <mergeCell ref="C16:D16"/>
    <mergeCell ref="C17:D17"/>
    <mergeCell ref="C14:D14"/>
    <mergeCell ref="C15:D15"/>
    <mergeCell ref="B13:G13"/>
    <mergeCell ref="C10:D10"/>
    <mergeCell ref="E11:H11"/>
    <mergeCell ref="E14:F14"/>
    <mergeCell ref="H15:H20"/>
    <mergeCell ref="C18:D18"/>
    <mergeCell ref="C19:D19"/>
    <mergeCell ref="E15:F15"/>
    <mergeCell ref="E16:F16"/>
    <mergeCell ref="E17:F17"/>
    <mergeCell ref="BO1:BP1"/>
    <mergeCell ref="AS1:BF1"/>
    <mergeCell ref="C7:E7"/>
    <mergeCell ref="C8:E8"/>
    <mergeCell ref="C9:E9"/>
    <mergeCell ref="AJ1:AK1"/>
    <mergeCell ref="D2:H4"/>
    <mergeCell ref="C30:D30"/>
    <mergeCell ref="E30:F30"/>
    <mergeCell ref="E19:F19"/>
    <mergeCell ref="E20:F20"/>
    <mergeCell ref="C20:D20"/>
    <mergeCell ref="C27:D27"/>
    <mergeCell ref="E27:F27"/>
    <mergeCell ref="C25:D25"/>
    <mergeCell ref="C23:D23"/>
    <mergeCell ref="E23:F23"/>
    <mergeCell ref="C24:D24"/>
    <mergeCell ref="B22:G22"/>
    <mergeCell ref="E18:F18"/>
    <mergeCell ref="C31:D31"/>
    <mergeCell ref="E31:F31"/>
    <mergeCell ref="E43:F43"/>
    <mergeCell ref="B35:G35"/>
    <mergeCell ref="B33:D33"/>
    <mergeCell ref="F32:H34"/>
    <mergeCell ref="H24:H31"/>
    <mergeCell ref="C29:D29"/>
    <mergeCell ref="E29:F29"/>
    <mergeCell ref="C28:D28"/>
    <mergeCell ref="E28:F28"/>
    <mergeCell ref="E25:F25"/>
    <mergeCell ref="C26:D26"/>
    <mergeCell ref="E26:F26"/>
    <mergeCell ref="E24:F24"/>
  </mergeCells>
  <phoneticPr fontId="6" type="noConversion"/>
  <conditionalFormatting sqref="C8">
    <cfRule type="expression" dxfId="131" priority="37" stopIfTrue="1">
      <formula>$C$8=""</formula>
    </cfRule>
  </conditionalFormatting>
  <conditionalFormatting sqref="C9">
    <cfRule type="expression" dxfId="130" priority="36" stopIfTrue="1">
      <formula>$C$9=""</formula>
    </cfRule>
  </conditionalFormatting>
  <conditionalFormatting sqref="C10">
    <cfRule type="expression" dxfId="129" priority="35" stopIfTrue="1">
      <formula>$C$10=""</formula>
    </cfRule>
  </conditionalFormatting>
  <conditionalFormatting sqref="C11">
    <cfRule type="expression" dxfId="128" priority="34" stopIfTrue="1">
      <formula>$C$11=""</formula>
    </cfRule>
  </conditionalFormatting>
  <conditionalFormatting sqref="F10">
    <cfRule type="expression" dxfId="127" priority="33" stopIfTrue="1">
      <formula>$F$10=""</formula>
    </cfRule>
  </conditionalFormatting>
  <conditionalFormatting sqref="H8">
    <cfRule type="expression" dxfId="126" priority="31" stopIfTrue="1">
      <formula>$H$8=""</formula>
    </cfRule>
  </conditionalFormatting>
  <conditionalFormatting sqref="H9">
    <cfRule type="expression" dxfId="125" priority="30" stopIfTrue="1">
      <formula>$H$9=""</formula>
    </cfRule>
  </conditionalFormatting>
  <conditionalFormatting sqref="H10">
    <cfRule type="expression" dxfId="124" priority="29" stopIfTrue="1">
      <formula>$H$10=""</formula>
    </cfRule>
  </conditionalFormatting>
  <conditionalFormatting sqref="H12">
    <cfRule type="notContainsBlanks" dxfId="123" priority="2">
      <formula>LEN(TRIM(H12))&gt;0</formula>
    </cfRule>
  </conditionalFormatting>
  <conditionalFormatting sqref="G43">
    <cfRule type="cellIs" dxfId="122" priority="8" operator="greaterThan">
      <formula>0</formula>
    </cfRule>
  </conditionalFormatting>
  <conditionalFormatting sqref="E16:F20 G15:G20 C15:D20 C24:G31 C7:E7">
    <cfRule type="containsBlanks" dxfId="121" priority="40">
      <formula>LEN(TRIM(C7))=0</formula>
    </cfRule>
  </conditionalFormatting>
  <dataValidations disablePrompts="1" count="6">
    <dataValidation type="list" allowBlank="1" showInputMessage="1" showErrorMessage="1" prompt="2016 MRB Income Limits will not be published until the third quarter of this year.  Until that time, use 2015 MRB Income Limits, and select &quot;2015&quot; for &quot;Income Year.&quot;" sqref="H9">
      <formula1>"2016,2015"</formula1>
    </dataValidation>
    <dataValidation type="list" allowBlank="1" showInputMessage="1" showErrorMessage="1" sqref="H8">
      <formula1>"1,2,3,4,5,6,7,8,9,10,11,12,13,14"</formula1>
    </dataValidation>
    <dataValidation type="list" allowBlank="1" showInputMessage="1" showErrorMessage="1" sqref="J14:K14">
      <formula1>"2010, 2011, 2012"</formula1>
    </dataValidation>
    <dataValidation type="list" allowBlank="1" showInputMessage="1" showErrorMessage="1" sqref="C11:D11">
      <formula1>INDIRECT(State)</formula1>
    </dataValidation>
    <dataValidation allowBlank="1" showInputMessage="1" showErrorMessage="1" prompt="List address of property being purchased, NOT homebuyer's current address." sqref="C9:E9"/>
    <dataValidation type="list" allowBlank="1" showInputMessage="1" showErrorMessage="1" sqref="F10">
      <formula1>"Colorado,Kansas,Nebraska,Oklahoma"</formula1>
    </dataValidation>
  </dataValidations>
  <pageMargins left="1.8541666666666699E-2" right="0.2" top="0.5" bottom="0.5" header="0.3" footer="0.05"/>
  <pageSetup scale="99" orientation="portrait" r:id="rId1"/>
  <headerFooter>
    <oddFooter>&amp;L&amp;"-,Regular"&amp;10Effective:  03/25/2016&amp;C&amp;"-,Regular"&amp;10&amp;P of &amp;N&amp;R&amp;"-,Regular"&amp;10&amp;A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7"/>
  <sheetViews>
    <sheetView workbookViewId="0"/>
  </sheetViews>
  <sheetFormatPr defaultColWidth="9" defaultRowHeight="15.75"/>
  <cols>
    <col min="1" max="1" width="16.5" style="4" customWidth="1"/>
    <col min="2" max="2" width="11.75" style="4" customWidth="1"/>
    <col min="3" max="3" width="12.25" style="4" customWidth="1"/>
    <col min="4" max="4" width="14.25" style="4" customWidth="1"/>
    <col min="5" max="5" width="15.125" style="4" customWidth="1"/>
    <col min="6" max="6" width="13.5" style="4" customWidth="1"/>
    <col min="7" max="16384" width="9" style="4"/>
  </cols>
  <sheetData>
    <row r="1" spans="1:2">
      <c r="A1" s="4" t="s">
        <v>3</v>
      </c>
      <c r="B1" s="4" t="s">
        <v>4</v>
      </c>
    </row>
    <row r="2" spans="1:2">
      <c r="A2" s="4" t="s">
        <v>9</v>
      </c>
      <c r="B2" s="4">
        <v>52</v>
      </c>
    </row>
    <row r="3" spans="1:2">
      <c r="A3" s="4" t="s">
        <v>10</v>
      </c>
      <c r="B3" s="4">
        <v>52</v>
      </c>
    </row>
    <row r="4" spans="1:2">
      <c r="A4" s="4" t="s">
        <v>11</v>
      </c>
      <c r="B4" s="4">
        <v>26</v>
      </c>
    </row>
    <row r="5" spans="1:2">
      <c r="A5" s="4" t="s">
        <v>12</v>
      </c>
      <c r="B5" s="4">
        <v>24</v>
      </c>
    </row>
    <row r="6" spans="1:2">
      <c r="A6" s="4" t="s">
        <v>13</v>
      </c>
      <c r="B6" s="4">
        <v>12</v>
      </c>
    </row>
    <row r="7" spans="1:2">
      <c r="A7" s="4" t="s">
        <v>8</v>
      </c>
      <c r="B7" s="4">
        <v>1</v>
      </c>
    </row>
  </sheetData>
  <sheetProtection password="CD6E" sheet="1" objects="1" selectLockedCells="1" selectUnlockedCells="1"/>
  <phoneticPr fontId="6" type="noConversion"/>
  <pageMargins left="0.7" right="0.7" top="0.75" bottom="0.75" header="0.3" footer="0.3"/>
  <pageSetup scale="78" orientation="portrait" r:id="rId1"/>
  <headerFooter>
    <oddHeader>&amp;L&amp;G&amp;C&amp;"Times New Roman,Bold"&amp;18Income Calculation Worksheet&amp;R
2012 AHP/HSP</oddHeader>
    <oddFooter>&amp;LRevised 02/28/2012&amp;C&amp;P of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E7645"/>
  </sheetPr>
  <dimension ref="A1:Q129"/>
  <sheetViews>
    <sheetView showGridLines="0" zoomScaleNormal="100" workbookViewId="0">
      <selection activeCell="B8" sqref="B8:H8"/>
    </sheetView>
  </sheetViews>
  <sheetFormatPr defaultColWidth="9" defaultRowHeight="15.75" customHeight="1"/>
  <cols>
    <col min="1" max="1" width="21.25" style="341" customWidth="1"/>
    <col min="2" max="2" width="20.625" style="5" customWidth="1"/>
    <col min="3" max="4" width="3.625" style="5" customWidth="1"/>
    <col min="5" max="5" width="20.125" style="5" customWidth="1"/>
    <col min="6" max="6" width="20.625" style="5" customWidth="1"/>
    <col min="7" max="7" width="3.625" style="5" customWidth="1"/>
    <col min="8" max="8" width="5.625" style="5" customWidth="1"/>
    <col min="9" max="9" width="8.75" style="5" customWidth="1"/>
    <col min="10" max="10" width="15.75" style="5" customWidth="1"/>
    <col min="11" max="11" width="19.375" style="5" customWidth="1"/>
    <col min="12" max="12" width="15.5" style="5" customWidth="1"/>
    <col min="13" max="13" width="12" style="5" customWidth="1"/>
    <col min="14" max="14" width="10.125" style="5" customWidth="1"/>
    <col min="15" max="16384" width="9" style="5"/>
  </cols>
  <sheetData>
    <row r="1" spans="1:13" ht="15" customHeight="1">
      <c r="A1" s="558" t="s">
        <v>436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145"/>
    </row>
    <row r="2" spans="1:13" ht="15" customHeight="1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145"/>
    </row>
    <row r="3" spans="1:13" ht="15" customHeight="1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146"/>
    </row>
    <row r="4" spans="1:13" ht="15" customHeight="1">
      <c r="A4" s="309" t="s">
        <v>14</v>
      </c>
      <c r="B4" s="559" t="str">
        <f>IF(Household_Summary!C7="","",Household_Summary!C7)</f>
        <v/>
      </c>
      <c r="C4" s="560"/>
      <c r="D4" s="560"/>
      <c r="E4" s="560"/>
      <c r="F4" s="560"/>
      <c r="G4" s="560"/>
      <c r="H4" s="560"/>
      <c r="I4" s="561"/>
      <c r="J4" s="28"/>
      <c r="K4" s="66"/>
    </row>
    <row r="5" spans="1:13" ht="15" customHeight="1" thickBot="1">
      <c r="A5" s="44" t="s">
        <v>342</v>
      </c>
      <c r="B5" s="531" t="str">
        <f>IF(Household_Summary!C15="","",Household_Summary!C15)</f>
        <v/>
      </c>
      <c r="C5" s="532"/>
      <c r="D5" s="532"/>
      <c r="E5" s="532"/>
      <c r="F5" s="532"/>
      <c r="G5" s="532"/>
      <c r="H5" s="532"/>
      <c r="I5" s="533"/>
      <c r="J5" s="341"/>
      <c r="K5" s="66"/>
      <c r="L5" s="102"/>
    </row>
    <row r="6" spans="1:13" ht="15" customHeight="1" thickTop="1" thickBot="1">
      <c r="A6" s="484" t="s">
        <v>423</v>
      </c>
      <c r="B6" s="485"/>
      <c r="C6" s="485"/>
      <c r="D6" s="485"/>
      <c r="E6" s="485"/>
      <c r="F6" s="485"/>
      <c r="G6" s="485"/>
      <c r="H6" s="485"/>
      <c r="I6" s="485"/>
      <c r="J6" s="485"/>
      <c r="K6" s="486"/>
      <c r="L6" s="182"/>
    </row>
    <row r="7" spans="1:13" ht="15" customHeight="1" thickTop="1">
      <c r="A7" s="368" t="s">
        <v>331</v>
      </c>
      <c r="J7" s="372"/>
      <c r="K7" s="372"/>
    </row>
    <row r="8" spans="1:13" ht="15" customHeight="1">
      <c r="A8" s="31" t="s">
        <v>332</v>
      </c>
      <c r="B8" s="543"/>
      <c r="C8" s="544"/>
      <c r="D8" s="544"/>
      <c r="E8" s="544"/>
      <c r="F8" s="544"/>
      <c r="G8" s="544"/>
      <c r="H8" s="545"/>
      <c r="I8" s="32"/>
      <c r="J8" s="546"/>
      <c r="K8" s="546"/>
    </row>
    <row r="9" spans="1:13" ht="15" customHeight="1" thickBot="1">
      <c r="A9" s="31"/>
      <c r="B9" s="132"/>
      <c r="C9" s="132"/>
      <c r="D9" s="132"/>
      <c r="E9" s="132"/>
      <c r="F9" s="132"/>
      <c r="G9" s="132"/>
      <c r="H9" s="132"/>
      <c r="I9" s="32"/>
      <c r="J9" s="111"/>
      <c r="K9" s="111"/>
    </row>
    <row r="10" spans="1:13" ht="15" customHeight="1" thickTop="1">
      <c r="A10" s="367" t="s">
        <v>412</v>
      </c>
      <c r="B10" s="117"/>
      <c r="C10" s="118"/>
      <c r="D10" s="6"/>
      <c r="E10" s="367" t="s">
        <v>413</v>
      </c>
      <c r="F10" s="117"/>
      <c r="G10" s="118"/>
      <c r="H10" s="6"/>
      <c r="I10" s="488" t="s">
        <v>416</v>
      </c>
      <c r="J10" s="489"/>
      <c r="K10" s="490"/>
    </row>
    <row r="11" spans="1:13" ht="15" customHeight="1">
      <c r="A11" s="119" t="s">
        <v>406</v>
      </c>
      <c r="B11" s="393"/>
      <c r="C11" s="120"/>
      <c r="E11" s="123" t="s">
        <v>333</v>
      </c>
      <c r="F11" s="375"/>
      <c r="G11" s="133"/>
      <c r="H11" s="134"/>
      <c r="I11" s="549"/>
      <c r="J11" s="550"/>
      <c r="K11" s="551"/>
      <c r="L11" s="49"/>
      <c r="M11" s="5">
        <f>IF(F12="",0,IF(F12="1 (Annual)",1,IF(F12="12 (Monthly)",12,IF(F12="24 (Semi-Monthly)",24,IF(F12="26 (Bi-weekly)",26,IF(F12="52 (Weekly)",52))))))</f>
        <v>0</v>
      </c>
    </row>
    <row r="12" spans="1:13" ht="15" customHeight="1">
      <c r="A12" s="119" t="s">
        <v>407</v>
      </c>
      <c r="B12" s="393"/>
      <c r="C12" s="120"/>
      <c r="E12" s="119" t="s">
        <v>334</v>
      </c>
      <c r="F12" s="290"/>
      <c r="G12" s="120"/>
      <c r="I12" s="552"/>
      <c r="J12" s="553"/>
      <c r="K12" s="554"/>
      <c r="M12" s="113">
        <f>F11*M11</f>
        <v>0</v>
      </c>
    </row>
    <row r="13" spans="1:13" ht="15" customHeight="1">
      <c r="A13" s="34" t="s">
        <v>408</v>
      </c>
      <c r="B13" s="394"/>
      <c r="C13" s="120"/>
      <c r="E13" s="547" t="s">
        <v>335</v>
      </c>
      <c r="F13" s="548"/>
      <c r="G13" s="120"/>
      <c r="I13" s="552"/>
      <c r="J13" s="553"/>
      <c r="K13" s="554"/>
    </row>
    <row r="14" spans="1:13" ht="15" customHeight="1" thickBot="1">
      <c r="A14" s="143"/>
      <c r="B14" s="144"/>
      <c r="C14" s="122"/>
      <c r="E14" s="119" t="s">
        <v>336</v>
      </c>
      <c r="F14" s="377"/>
      <c r="G14" s="120"/>
      <c r="I14" s="552"/>
      <c r="J14" s="553"/>
      <c r="K14" s="554"/>
      <c r="L14" s="11"/>
    </row>
    <row r="15" spans="1:13" ht="15" customHeight="1" thickTop="1" thickBot="1">
      <c r="A15" s="141" t="s">
        <v>410</v>
      </c>
      <c r="B15" s="350">
        <f>IF(B13="",0,B13/A16*365)</f>
        <v>0</v>
      </c>
      <c r="C15" s="142"/>
      <c r="E15" s="119" t="s">
        <v>491</v>
      </c>
      <c r="F15" s="376"/>
      <c r="G15" s="120"/>
      <c r="I15" s="552"/>
      <c r="J15" s="553"/>
      <c r="K15" s="554"/>
    </row>
    <row r="16" spans="1:13" ht="15" customHeight="1" thickTop="1">
      <c r="A16" s="140">
        <f>IF(B11="",0,B12-B11+1)</f>
        <v>0</v>
      </c>
      <c r="C16" s="112"/>
      <c r="D16" s="112"/>
      <c r="E16" s="124" t="s">
        <v>505</v>
      </c>
      <c r="F16" s="376"/>
      <c r="G16" s="125"/>
      <c r="H16" s="148"/>
      <c r="I16" s="552"/>
      <c r="J16" s="553"/>
      <c r="K16" s="554"/>
      <c r="M16" s="113"/>
    </row>
    <row r="17" spans="1:13" ht="15" customHeight="1" thickBot="1">
      <c r="D17" s="148"/>
      <c r="E17" s="34"/>
      <c r="F17" s="128"/>
      <c r="G17" s="125"/>
      <c r="H17" s="148"/>
      <c r="I17" s="552"/>
      <c r="J17" s="553"/>
      <c r="K17" s="554"/>
    </row>
    <row r="18" spans="1:13" ht="15" customHeight="1" thickTop="1">
      <c r="A18" s="521" t="s">
        <v>414</v>
      </c>
      <c r="B18" s="522"/>
      <c r="C18" s="523"/>
      <c r="D18" s="148"/>
      <c r="E18" s="137" t="s">
        <v>415</v>
      </c>
      <c r="F18" s="139">
        <f>IF(F11="",F14*F15*F16,F11*M11)</f>
        <v>0</v>
      </c>
      <c r="G18" s="118"/>
      <c r="H18" s="148"/>
      <c r="I18" s="552"/>
      <c r="J18" s="553"/>
      <c r="K18" s="554"/>
    </row>
    <row r="19" spans="1:13" ht="15" customHeight="1" thickBot="1">
      <c r="A19" s="136" t="s">
        <v>409</v>
      </c>
      <c r="B19" s="395"/>
      <c r="C19" s="125"/>
      <c r="D19" s="148"/>
      <c r="E19" s="138" t="s">
        <v>411</v>
      </c>
      <c r="F19" s="135">
        <f>IF(B19="",0,B19/A16*365)</f>
        <v>0</v>
      </c>
      <c r="G19" s="120"/>
      <c r="H19" s="148"/>
      <c r="I19" s="552"/>
      <c r="J19" s="553"/>
      <c r="K19" s="554"/>
    </row>
    <row r="20" spans="1:13" ht="15" customHeight="1" thickTop="1" thickBot="1">
      <c r="A20" s="126"/>
      <c r="B20" s="121"/>
      <c r="C20" s="127"/>
      <c r="D20" s="148"/>
      <c r="E20" s="184" t="s">
        <v>483</v>
      </c>
      <c r="F20" s="299">
        <f>SUM(F18:F19)</f>
        <v>0</v>
      </c>
      <c r="G20" s="142"/>
      <c r="H20" s="148"/>
      <c r="I20" s="555"/>
      <c r="J20" s="556"/>
      <c r="K20" s="557"/>
    </row>
    <row r="21" spans="1:13" ht="15" customHeight="1" thickTop="1">
      <c r="A21" s="148"/>
      <c r="B21" s="148"/>
      <c r="C21" s="148"/>
      <c r="D21" s="148"/>
      <c r="E21" s="148"/>
      <c r="F21" s="148"/>
      <c r="G21" s="148"/>
      <c r="H21" s="148"/>
      <c r="I21" s="114"/>
      <c r="J21" s="111"/>
      <c r="K21" s="135"/>
    </row>
    <row r="22" spans="1:13" ht="15" customHeight="1">
      <c r="A22" s="524" t="s">
        <v>427</v>
      </c>
      <c r="B22" s="524"/>
      <c r="C22" s="524"/>
      <c r="D22" s="524"/>
      <c r="E22" s="349">
        <f>MAX(B15,F20)</f>
        <v>0</v>
      </c>
      <c r="F22" s="525" t="str">
        <f>IF(B15&lt;F20, "        Total Base Wages + Other + OT/Bonus/Comm/Tips Used to Qualify.",IF(F20&lt;B15,"        YTD Earnings Used to Qualify.",""))</f>
        <v/>
      </c>
      <c r="G22" s="526"/>
      <c r="H22" s="526"/>
      <c r="I22" s="526"/>
      <c r="J22" s="526"/>
      <c r="K22" s="526"/>
      <c r="L22" s="39"/>
    </row>
    <row r="23" spans="1:13" ht="15" customHeight="1" thickBot="1">
      <c r="A23" s="129"/>
      <c r="B23" s="542" t="str">
        <f>IF(B15=0,"",IF(F20=0,"",IF(F20-B15&gt;=3000,"Provide explanation for income calculation discrepancy.",IF(B15-F20&gt;=3000,"Provide explanation for income calculation discrepancy.",""))))</f>
        <v/>
      </c>
      <c r="C23" s="542"/>
      <c r="D23" s="542"/>
      <c r="E23" s="542"/>
      <c r="F23" s="542"/>
      <c r="G23" s="542"/>
      <c r="H23" s="542"/>
      <c r="I23" s="130"/>
      <c r="J23" s="130"/>
      <c r="K23" s="131"/>
      <c r="L23" s="39"/>
    </row>
    <row r="24" spans="1:13" ht="15" customHeight="1" thickTop="1">
      <c r="A24" s="368" t="s">
        <v>337</v>
      </c>
    </row>
    <row r="25" spans="1:13" ht="15" customHeight="1">
      <c r="A25" s="31" t="s">
        <v>332</v>
      </c>
      <c r="B25" s="543"/>
      <c r="C25" s="544"/>
      <c r="D25" s="544"/>
      <c r="E25" s="544"/>
      <c r="F25" s="544"/>
      <c r="G25" s="544"/>
      <c r="H25" s="545"/>
      <c r="I25" s="32"/>
      <c r="J25" s="546"/>
      <c r="K25" s="546"/>
    </row>
    <row r="26" spans="1:13" ht="15" customHeight="1" thickBot="1"/>
    <row r="27" spans="1:13" ht="15" customHeight="1" thickTop="1">
      <c r="A27" s="367" t="s">
        <v>412</v>
      </c>
      <c r="B27" s="117"/>
      <c r="C27" s="118"/>
      <c r="E27" s="367" t="s">
        <v>413</v>
      </c>
      <c r="F27" s="117"/>
      <c r="G27" s="118"/>
      <c r="I27" s="488" t="s">
        <v>416</v>
      </c>
      <c r="J27" s="489"/>
      <c r="K27" s="490"/>
    </row>
    <row r="28" spans="1:13" ht="15" customHeight="1">
      <c r="A28" s="119" t="s">
        <v>406</v>
      </c>
      <c r="B28" s="393"/>
      <c r="C28" s="120"/>
      <c r="E28" s="123" t="s">
        <v>333</v>
      </c>
      <c r="F28" s="375"/>
      <c r="G28" s="133"/>
      <c r="I28" s="518"/>
      <c r="J28" s="473"/>
      <c r="K28" s="474"/>
      <c r="M28" s="5">
        <f>IF(F29="",0,IF(F29="1 (Annual)",1,IF(F29="12 (Monthly)",12,IF(F29="24 (Semi-Monthly)",24,IF(F29="26 (Bi-weekly)",26,IF(F29="52 (Weekly)",52))))))</f>
        <v>0</v>
      </c>
    </row>
    <row r="29" spans="1:13" ht="15" customHeight="1">
      <c r="A29" s="119" t="s">
        <v>407</v>
      </c>
      <c r="B29" s="393"/>
      <c r="C29" s="120"/>
      <c r="E29" s="119" t="s">
        <v>334</v>
      </c>
      <c r="F29" s="290"/>
      <c r="G29" s="120"/>
      <c r="I29" s="519"/>
      <c r="J29" s="475"/>
      <c r="K29" s="476"/>
      <c r="M29" s="113">
        <f>F28*M28</f>
        <v>0</v>
      </c>
    </row>
    <row r="30" spans="1:13" ht="15" customHeight="1">
      <c r="A30" s="34" t="s">
        <v>408</v>
      </c>
      <c r="B30" s="394"/>
      <c r="C30" s="120"/>
      <c r="E30" s="547" t="s">
        <v>335</v>
      </c>
      <c r="F30" s="548"/>
      <c r="G30" s="120"/>
      <c r="I30" s="519"/>
      <c r="J30" s="475"/>
      <c r="K30" s="476"/>
    </row>
    <row r="31" spans="1:13" ht="15" customHeight="1" thickBot="1">
      <c r="A31" s="143"/>
      <c r="B31" s="144"/>
      <c r="C31" s="122"/>
      <c r="E31" s="119" t="s">
        <v>336</v>
      </c>
      <c r="F31" s="377"/>
      <c r="G31" s="120"/>
      <c r="I31" s="519"/>
      <c r="J31" s="475"/>
      <c r="K31" s="476"/>
    </row>
    <row r="32" spans="1:13" ht="15" customHeight="1" thickTop="1" thickBot="1">
      <c r="A32" s="141" t="s">
        <v>410</v>
      </c>
      <c r="B32" s="350">
        <f>IF(B30="",0,B30/A33*365)</f>
        <v>0</v>
      </c>
      <c r="C32" s="142"/>
      <c r="E32" s="119" t="s">
        <v>491</v>
      </c>
      <c r="F32" s="376"/>
      <c r="G32" s="120"/>
      <c r="I32" s="519"/>
      <c r="J32" s="475"/>
      <c r="K32" s="476"/>
    </row>
    <row r="33" spans="1:13" ht="15" customHeight="1" thickTop="1">
      <c r="A33" s="140">
        <f>IF(B28="",0,B29-B28+1)</f>
        <v>0</v>
      </c>
      <c r="C33" s="112"/>
      <c r="E33" s="124" t="s">
        <v>505</v>
      </c>
      <c r="F33" s="376"/>
      <c r="G33" s="125"/>
      <c r="I33" s="519"/>
      <c r="J33" s="475"/>
      <c r="K33" s="476"/>
    </row>
    <row r="34" spans="1:13" ht="15" customHeight="1" thickBot="1">
      <c r="E34" s="34"/>
      <c r="F34" s="128"/>
      <c r="G34" s="125"/>
      <c r="I34" s="519"/>
      <c r="J34" s="475"/>
      <c r="K34" s="476"/>
      <c r="L34" s="6"/>
    </row>
    <row r="35" spans="1:13" ht="15" customHeight="1" thickTop="1">
      <c r="A35" s="521" t="s">
        <v>414</v>
      </c>
      <c r="B35" s="522"/>
      <c r="C35" s="523"/>
      <c r="D35" s="108"/>
      <c r="E35" s="137" t="s">
        <v>415</v>
      </c>
      <c r="F35" s="139">
        <f>IF(F28="",F31*F32*F33,F28*M28)</f>
        <v>0</v>
      </c>
      <c r="G35" s="118"/>
      <c r="H35" s="132"/>
      <c r="I35" s="519"/>
      <c r="J35" s="475"/>
      <c r="K35" s="476"/>
      <c r="L35" s="49"/>
    </row>
    <row r="36" spans="1:13" ht="15" customHeight="1" thickBot="1">
      <c r="A36" s="136" t="s">
        <v>409</v>
      </c>
      <c r="B36" s="400"/>
      <c r="C36" s="125"/>
      <c r="D36" s="109"/>
      <c r="E36" s="138" t="s">
        <v>411</v>
      </c>
      <c r="F36" s="135">
        <f>IF(B36="",0,B36/A33*365)</f>
        <v>0</v>
      </c>
      <c r="G36" s="120"/>
      <c r="H36" s="392"/>
      <c r="I36" s="519"/>
      <c r="J36" s="475"/>
      <c r="K36" s="476"/>
      <c r="L36" s="6"/>
      <c r="M36" s="100"/>
    </row>
    <row r="37" spans="1:13" ht="15" customHeight="1" thickTop="1" thickBot="1">
      <c r="A37" s="126"/>
      <c r="B37" s="121"/>
      <c r="C37" s="127"/>
      <c r="D37" s="110"/>
      <c r="E37" s="196" t="s">
        <v>483</v>
      </c>
      <c r="F37" s="299">
        <f>SUM(F35:F36)</f>
        <v>0</v>
      </c>
      <c r="G37" s="142"/>
      <c r="H37" s="110"/>
      <c r="I37" s="520"/>
      <c r="J37" s="477"/>
      <c r="K37" s="478"/>
      <c r="L37" s="11"/>
    </row>
    <row r="38" spans="1:13" ht="15" customHeight="1" thickTop="1">
      <c r="A38" s="148"/>
      <c r="B38" s="148"/>
      <c r="C38" s="148"/>
      <c r="D38" s="25"/>
      <c r="E38" s="25"/>
      <c r="F38" s="25"/>
      <c r="G38" s="25"/>
      <c r="H38" s="25"/>
      <c r="I38" s="116"/>
      <c r="J38" s="116"/>
      <c r="K38" s="109"/>
      <c r="L38" s="6"/>
    </row>
    <row r="39" spans="1:13" ht="15" customHeight="1">
      <c r="A39" s="524" t="s">
        <v>426</v>
      </c>
      <c r="B39" s="524"/>
      <c r="C39" s="524"/>
      <c r="D39" s="524"/>
      <c r="E39" s="349">
        <f>MAX(B32,F37)</f>
        <v>0</v>
      </c>
      <c r="F39" s="525" t="str">
        <f>IF(B32&lt;F37, "        Total Base Wages + Other + OT/Bonus/Comm/Tips Used to Qualify.",IF(F37&lt;B32,"        YTD Earnings Used to Qualify.",""))</f>
        <v/>
      </c>
      <c r="G39" s="526"/>
      <c r="H39" s="526"/>
      <c r="I39" s="526"/>
      <c r="J39" s="526"/>
      <c r="K39" s="526"/>
      <c r="L39" s="6"/>
    </row>
    <row r="40" spans="1:13" ht="15" customHeight="1" thickBot="1">
      <c r="A40" s="129"/>
      <c r="B40" s="542" t="str">
        <f>IF(B32=0,"",IF(F37=0,"",IF(F37-B32&gt;=3000,"Provide explanation for income calculation discrepancy.",IF(B32-F37&gt;=3000,"Provide explanation for income calculation discrepancy.",""))))</f>
        <v/>
      </c>
      <c r="C40" s="542"/>
      <c r="D40" s="542"/>
      <c r="E40" s="542"/>
      <c r="F40" s="542"/>
      <c r="G40" s="542"/>
      <c r="H40" s="542"/>
      <c r="I40" s="152"/>
      <c r="J40" s="152"/>
      <c r="K40" s="152"/>
      <c r="L40" s="39"/>
    </row>
    <row r="41" spans="1:13" ht="15" customHeight="1" thickTop="1">
      <c r="A41" s="368" t="s">
        <v>481</v>
      </c>
      <c r="I41" s="147"/>
      <c r="J41" s="147"/>
      <c r="K41" s="147"/>
      <c r="L41" s="39"/>
    </row>
    <row r="42" spans="1:13" ht="15" customHeight="1">
      <c r="A42" s="31" t="s">
        <v>332</v>
      </c>
      <c r="B42" s="543"/>
      <c r="C42" s="544"/>
      <c r="D42" s="544"/>
      <c r="E42" s="544"/>
      <c r="F42" s="544"/>
      <c r="G42" s="544"/>
      <c r="H42" s="545"/>
      <c r="I42" s="32"/>
      <c r="J42" s="546"/>
      <c r="K42" s="546"/>
    </row>
    <row r="43" spans="1:13" ht="15" customHeight="1" thickBot="1">
      <c r="A43" s="31"/>
      <c r="B43" s="54"/>
      <c r="C43" s="54"/>
      <c r="D43" s="396"/>
      <c r="E43" s="396"/>
      <c r="F43" s="396"/>
      <c r="G43" s="396"/>
      <c r="H43" s="396"/>
      <c r="I43" s="30"/>
      <c r="J43" s="387"/>
      <c r="K43" s="387"/>
      <c r="L43" s="6"/>
    </row>
    <row r="44" spans="1:13" ht="15" customHeight="1" thickTop="1">
      <c r="A44" s="367" t="s">
        <v>412</v>
      </c>
      <c r="B44" s="117"/>
      <c r="C44" s="118"/>
      <c r="D44" s="369"/>
      <c r="E44" s="367" t="s">
        <v>413</v>
      </c>
      <c r="F44" s="117"/>
      <c r="G44" s="118"/>
      <c r="H44" s="369"/>
      <c r="I44" s="488" t="s">
        <v>416</v>
      </c>
      <c r="J44" s="489"/>
      <c r="K44" s="490"/>
      <c r="L44" s="49"/>
    </row>
    <row r="45" spans="1:13" ht="15" customHeight="1">
      <c r="A45" s="119" t="s">
        <v>493</v>
      </c>
      <c r="B45" s="292"/>
      <c r="C45" s="120"/>
      <c r="D45" s="104"/>
      <c r="E45" s="123" t="s">
        <v>336</v>
      </c>
      <c r="F45" s="375"/>
      <c r="G45" s="133"/>
      <c r="H45" s="104"/>
      <c r="I45" s="518"/>
      <c r="J45" s="473"/>
      <c r="K45" s="474"/>
      <c r="L45" s="6"/>
      <c r="M45" s="5">
        <f>IF(F46="",0,IF(F46="1 (Annual)",1,IF(F46="12 (Monthly)",12,IF(F46="24 (Semi-Monthly)",24,IF(F46="26 (Bi-weekly)",26,IF(F46="52 (Weekly)",52))))))</f>
        <v>0</v>
      </c>
    </row>
    <row r="46" spans="1:13" ht="15" customHeight="1">
      <c r="A46" s="119" t="s">
        <v>482</v>
      </c>
      <c r="B46" s="292"/>
      <c r="C46" s="120"/>
      <c r="D46" s="110"/>
      <c r="E46" s="119" t="s">
        <v>491</v>
      </c>
      <c r="F46" s="378"/>
      <c r="G46" s="120"/>
      <c r="H46" s="110"/>
      <c r="I46" s="519"/>
      <c r="J46" s="475"/>
      <c r="K46" s="476"/>
      <c r="L46" s="6"/>
      <c r="M46" s="113">
        <f>F45*M45</f>
        <v>0</v>
      </c>
    </row>
    <row r="47" spans="1:13" ht="15" customHeight="1">
      <c r="A47" s="34" t="s">
        <v>408</v>
      </c>
      <c r="B47" s="289"/>
      <c r="C47" s="120"/>
      <c r="D47" s="25"/>
      <c r="E47" s="278" t="s">
        <v>492</v>
      </c>
      <c r="F47" s="279">
        <f>B46/7</f>
        <v>0</v>
      </c>
      <c r="G47" s="120"/>
      <c r="H47" s="25"/>
      <c r="I47" s="519"/>
      <c r="J47" s="475"/>
      <c r="K47" s="476"/>
      <c r="L47" s="11"/>
    </row>
    <row r="48" spans="1:13" ht="15" customHeight="1" thickBot="1">
      <c r="A48" s="143"/>
      <c r="B48" s="144"/>
      <c r="C48" s="122"/>
      <c r="D48" s="148"/>
      <c r="E48" s="119"/>
      <c r="G48" s="120"/>
      <c r="H48" s="148"/>
      <c r="I48" s="519"/>
      <c r="J48" s="475"/>
      <c r="K48" s="476"/>
      <c r="L48" s="6"/>
    </row>
    <row r="49" spans="1:13" ht="15" customHeight="1" thickTop="1" thickBot="1">
      <c r="A49" s="141" t="s">
        <v>410</v>
      </c>
      <c r="B49" s="350">
        <f>IF(B46="",0,B47/B46*B45)</f>
        <v>0</v>
      </c>
      <c r="C49" s="142"/>
      <c r="E49" s="119"/>
      <c r="F49" s="305"/>
      <c r="G49" s="120"/>
      <c r="I49" s="519"/>
      <c r="J49" s="475"/>
      <c r="K49" s="476"/>
      <c r="L49" s="6"/>
    </row>
    <row r="50" spans="1:13" ht="15" customHeight="1" thickTop="1">
      <c r="A50" s="140"/>
      <c r="B50" s="153"/>
      <c r="C50" s="6"/>
      <c r="E50" s="124"/>
      <c r="F50" s="306"/>
      <c r="G50" s="125"/>
      <c r="I50" s="519"/>
      <c r="J50" s="475"/>
      <c r="K50" s="476"/>
      <c r="L50" s="6"/>
    </row>
    <row r="51" spans="1:13" ht="15" customHeight="1" thickBot="1">
      <c r="A51" s="368"/>
      <c r="E51" s="34"/>
      <c r="F51" s="128"/>
      <c r="G51" s="125"/>
      <c r="I51" s="519"/>
      <c r="J51" s="475"/>
      <c r="K51" s="476"/>
      <c r="L51" s="39"/>
    </row>
    <row r="52" spans="1:13" ht="15" customHeight="1" thickTop="1">
      <c r="A52" s="521" t="s">
        <v>414</v>
      </c>
      <c r="B52" s="522"/>
      <c r="C52" s="523"/>
      <c r="D52" s="107"/>
      <c r="E52" s="137" t="s">
        <v>415</v>
      </c>
      <c r="F52" s="139">
        <f>IF(F45="",0,F46*F45*F47)</f>
        <v>0</v>
      </c>
      <c r="G52" s="118"/>
      <c r="H52" s="396"/>
      <c r="I52" s="519"/>
      <c r="J52" s="475"/>
      <c r="K52" s="476"/>
    </row>
    <row r="53" spans="1:13" ht="15" customHeight="1" thickBot="1">
      <c r="A53" s="136" t="s">
        <v>409</v>
      </c>
      <c r="B53" s="291"/>
      <c r="C53" s="125"/>
      <c r="D53" s="369"/>
      <c r="E53" s="138" t="s">
        <v>411</v>
      </c>
      <c r="F53" s="280">
        <f>IF(B53="",0,B53/B46*B45)</f>
        <v>0</v>
      </c>
      <c r="G53" s="120"/>
      <c r="H53" s="392"/>
      <c r="I53" s="519"/>
      <c r="J53" s="475"/>
      <c r="K53" s="476"/>
    </row>
    <row r="54" spans="1:13" ht="15" customHeight="1" thickTop="1" thickBot="1">
      <c r="A54" s="126"/>
      <c r="B54" s="121"/>
      <c r="C54" s="127"/>
      <c r="D54" s="110"/>
      <c r="E54" s="196" t="s">
        <v>483</v>
      </c>
      <c r="F54" s="299">
        <f>SUM(F52:F53)</f>
        <v>0</v>
      </c>
      <c r="G54" s="142"/>
      <c r="H54" s="110"/>
      <c r="I54" s="520"/>
      <c r="J54" s="477"/>
      <c r="K54" s="478"/>
      <c r="L54" s="6"/>
      <c r="M54" s="100"/>
    </row>
    <row r="55" spans="1:13" ht="15" customHeight="1" thickTop="1">
      <c r="A55" s="10"/>
      <c r="B55" s="397"/>
      <c r="C55" s="25"/>
      <c r="D55" s="25"/>
      <c r="E55" s="25"/>
      <c r="F55" s="25"/>
      <c r="G55" s="25"/>
      <c r="H55" s="25"/>
      <c r="I55" s="33"/>
      <c r="J55" s="25"/>
      <c r="K55" s="115"/>
      <c r="L55" s="6"/>
    </row>
    <row r="56" spans="1:13" ht="15" customHeight="1">
      <c r="A56" s="524" t="s">
        <v>484</v>
      </c>
      <c r="B56" s="524"/>
      <c r="C56" s="524"/>
      <c r="D56" s="524"/>
      <c r="E56" s="349">
        <f>MAX(B49,F54)</f>
        <v>0</v>
      </c>
      <c r="F56" s="525" t="str">
        <f>IF(B49&lt;F54, "        Total Base Wages + Other + OT/Bonus/Comm/Tips Used to Qualify.",IF(F54&lt;B49,"        YTD Earnings Used to Qualify.",""))</f>
        <v/>
      </c>
      <c r="G56" s="526"/>
      <c r="H56" s="526"/>
      <c r="I56" s="526"/>
      <c r="J56" s="526"/>
      <c r="K56" s="526"/>
      <c r="L56" s="11"/>
    </row>
    <row r="57" spans="1:13" ht="15" customHeight="1">
      <c r="A57" s="368"/>
      <c r="B57" s="368"/>
      <c r="C57" s="368"/>
      <c r="D57" s="368"/>
      <c r="E57" s="335"/>
      <c r="F57" s="334"/>
      <c r="G57" s="370"/>
      <c r="H57" s="370"/>
      <c r="I57" s="370"/>
      <c r="J57" s="370"/>
      <c r="K57" s="370"/>
      <c r="L57" s="11"/>
    </row>
    <row r="58" spans="1:13" ht="15" customHeight="1">
      <c r="A58" s="368"/>
      <c r="B58" s="368"/>
      <c r="C58" s="368"/>
      <c r="D58" s="368"/>
      <c r="E58" s="335"/>
      <c r="F58" s="334"/>
      <c r="G58" s="370"/>
      <c r="H58" s="370"/>
      <c r="I58" s="370"/>
      <c r="J58" s="370"/>
      <c r="K58" s="370"/>
      <c r="L58" s="11"/>
    </row>
    <row r="59" spans="1:13" ht="15" customHeight="1" thickBot="1">
      <c r="I59" s="116"/>
      <c r="J59" s="116"/>
      <c r="K59" s="109"/>
      <c r="L59" s="6"/>
    </row>
    <row r="60" spans="1:13" ht="3" customHeight="1" thickTop="1">
      <c r="A60" s="310"/>
      <c r="B60" s="311"/>
      <c r="C60" s="311"/>
      <c r="D60" s="311"/>
      <c r="E60" s="311"/>
      <c r="F60" s="312"/>
      <c r="I60" s="116"/>
      <c r="J60" s="116"/>
      <c r="K60" s="109"/>
      <c r="L60" s="6"/>
    </row>
    <row r="61" spans="1:13" ht="15" customHeight="1">
      <c r="A61" s="527" t="s">
        <v>424</v>
      </c>
      <c r="B61" s="524"/>
      <c r="C61" s="177"/>
      <c r="D61" s="177"/>
      <c r="E61" s="352">
        <f>IF(E22="","0",E22+E39+E56)</f>
        <v>0</v>
      </c>
      <c r="F61" s="313"/>
      <c r="G61" s="110"/>
      <c r="H61" s="110"/>
      <c r="I61" s="33"/>
      <c r="K61" s="15"/>
    </row>
    <row r="62" spans="1:13" ht="3" customHeight="1" thickBot="1">
      <c r="A62" s="314"/>
      <c r="B62" s="315"/>
      <c r="C62" s="315"/>
      <c r="D62" s="315"/>
      <c r="E62" s="315"/>
      <c r="F62" s="316"/>
      <c r="G62" s="72"/>
      <c r="H62" s="72"/>
      <c r="I62" s="72"/>
      <c r="L62" s="5" t="s">
        <v>345</v>
      </c>
    </row>
    <row r="63" spans="1:13" ht="15" customHeight="1" thickTop="1">
      <c r="B63" s="72"/>
      <c r="C63" s="72"/>
      <c r="D63" s="72"/>
      <c r="E63" s="72"/>
      <c r="F63" s="72"/>
      <c r="G63" s="72"/>
      <c r="H63" s="72"/>
      <c r="I63" s="72"/>
      <c r="K63" s="15"/>
    </row>
    <row r="64" spans="1:13" ht="15" customHeight="1">
      <c r="A64" s="275" t="s">
        <v>14</v>
      </c>
      <c r="B64" s="528" t="str">
        <f>IF(Household_Summary!C7="","",Household_Summary!C7)</f>
        <v/>
      </c>
      <c r="C64" s="529"/>
      <c r="D64" s="529"/>
      <c r="E64" s="529"/>
      <c r="F64" s="529"/>
      <c r="G64" s="529"/>
      <c r="H64" s="529"/>
      <c r="I64" s="530"/>
      <c r="K64" s="15"/>
    </row>
    <row r="65" spans="1:17" ht="15" customHeight="1" thickBot="1">
      <c r="A65" s="366" t="s">
        <v>509</v>
      </c>
      <c r="B65" s="531" t="str">
        <f>IF(Household_Summary!C15="","",Household_Summary!C15)</f>
        <v/>
      </c>
      <c r="C65" s="532"/>
      <c r="D65" s="532"/>
      <c r="E65" s="532"/>
      <c r="F65" s="532"/>
      <c r="G65" s="532"/>
      <c r="H65" s="532"/>
      <c r="I65" s="533"/>
      <c r="K65" s="15"/>
    </row>
    <row r="66" spans="1:17" ht="15" customHeight="1" thickTop="1" thickBot="1">
      <c r="A66" s="484" t="s">
        <v>343</v>
      </c>
      <c r="B66" s="534"/>
      <c r="C66" s="534"/>
      <c r="D66" s="534"/>
      <c r="E66" s="534"/>
      <c r="F66" s="534"/>
      <c r="G66" s="534"/>
      <c r="H66" s="534"/>
      <c r="I66" s="534"/>
      <c r="J66" s="534"/>
      <c r="K66" s="535"/>
      <c r="M66" s="5" t="s">
        <v>401</v>
      </c>
    </row>
    <row r="67" spans="1:17" ht="15" customHeight="1" thickTop="1" thickBot="1">
      <c r="A67" s="510" t="s">
        <v>341</v>
      </c>
      <c r="B67" s="511"/>
      <c r="C67" s="511"/>
      <c r="D67" s="511"/>
      <c r="E67" s="511"/>
      <c r="F67" s="512"/>
      <c r="G67" s="8"/>
      <c r="H67" s="8"/>
      <c r="I67" s="536" t="s">
        <v>478</v>
      </c>
      <c r="J67" s="537"/>
      <c r="K67" s="538"/>
      <c r="Q67" s="5" t="s">
        <v>378</v>
      </c>
    </row>
    <row r="68" spans="1:17" ht="15" customHeight="1" thickTop="1">
      <c r="A68" s="158" t="s">
        <v>514</v>
      </c>
      <c r="B68" s="401"/>
      <c r="C68" s="507" t="s">
        <v>340</v>
      </c>
      <c r="D68" s="508"/>
      <c r="E68" s="508"/>
      <c r="F68" s="509"/>
      <c r="G68" s="101"/>
      <c r="H68" s="101"/>
      <c r="I68" s="539"/>
      <c r="J68" s="540"/>
      <c r="K68" s="541"/>
      <c r="Q68" s="5">
        <f>IF(G68="",0,G70-G69+1)</f>
        <v>0</v>
      </c>
    </row>
    <row r="69" spans="1:17" ht="15" customHeight="1">
      <c r="A69" s="156" t="s">
        <v>515</v>
      </c>
      <c r="B69" s="402"/>
      <c r="C69" s="513"/>
      <c r="D69" s="473"/>
      <c r="E69" s="473"/>
      <c r="F69" s="474"/>
      <c r="G69" s="398"/>
      <c r="H69" s="398"/>
      <c r="I69" s="353"/>
      <c r="J69" s="354"/>
      <c r="K69" s="355"/>
    </row>
    <row r="70" spans="1:17" ht="15" customHeight="1">
      <c r="A70" s="156" t="s">
        <v>420</v>
      </c>
      <c r="B70" s="301">
        <f>B68*B69</f>
        <v>0</v>
      </c>
      <c r="C70" s="514"/>
      <c r="D70" s="475"/>
      <c r="E70" s="475"/>
      <c r="F70" s="476"/>
      <c r="G70" s="398"/>
      <c r="H70" s="398"/>
      <c r="I70" s="174"/>
      <c r="J70" s="175"/>
      <c r="K70" s="176"/>
    </row>
    <row r="71" spans="1:17" ht="15" customHeight="1" thickBot="1">
      <c r="A71" s="374"/>
      <c r="B71" s="155"/>
      <c r="C71" s="515"/>
      <c r="D71" s="477"/>
      <c r="E71" s="477"/>
      <c r="F71" s="478"/>
      <c r="G71" s="35"/>
      <c r="H71" s="35"/>
      <c r="I71" s="174"/>
      <c r="J71" s="175"/>
      <c r="K71" s="176"/>
    </row>
    <row r="72" spans="1:17" ht="15" customHeight="1" thickTop="1" thickBot="1">
      <c r="A72" s="510" t="s">
        <v>338</v>
      </c>
      <c r="B72" s="511"/>
      <c r="C72" s="511"/>
      <c r="D72" s="511"/>
      <c r="E72" s="511"/>
      <c r="F72" s="512"/>
      <c r="G72" s="17"/>
      <c r="H72" s="6"/>
      <c r="I72" s="174"/>
      <c r="J72" s="175"/>
      <c r="K72" s="176"/>
    </row>
    <row r="73" spans="1:17" ht="15" customHeight="1" thickTop="1">
      <c r="A73" s="154" t="s">
        <v>514</v>
      </c>
      <c r="B73" s="403"/>
      <c r="C73" s="507" t="s">
        <v>340</v>
      </c>
      <c r="D73" s="508"/>
      <c r="E73" s="508"/>
      <c r="F73" s="509"/>
      <c r="G73" s="17"/>
      <c r="H73" s="6"/>
      <c r="I73" s="174"/>
      <c r="J73" s="175"/>
      <c r="K73" s="176"/>
    </row>
    <row r="74" spans="1:17" ht="15" customHeight="1">
      <c r="A74" s="156" t="s">
        <v>515</v>
      </c>
      <c r="B74" s="404"/>
      <c r="C74" s="513"/>
      <c r="D74" s="473"/>
      <c r="E74" s="473"/>
      <c r="F74" s="474"/>
      <c r="G74" s="17"/>
      <c r="H74" s="6"/>
      <c r="I74" s="174"/>
      <c r="J74" s="175"/>
      <c r="K74" s="176"/>
    </row>
    <row r="75" spans="1:17" ht="15" customHeight="1">
      <c r="A75" s="156" t="s">
        <v>506</v>
      </c>
      <c r="B75" s="302">
        <f>B73*B74</f>
        <v>0</v>
      </c>
      <c r="C75" s="514"/>
      <c r="D75" s="475"/>
      <c r="E75" s="475"/>
      <c r="F75" s="476"/>
      <c r="G75" s="17"/>
      <c r="H75" s="6"/>
      <c r="I75" s="174"/>
      <c r="J75" s="175"/>
      <c r="K75" s="176"/>
    </row>
    <row r="76" spans="1:17" ht="15" customHeight="1" thickBot="1">
      <c r="A76" s="516" t="s">
        <v>479</v>
      </c>
      <c r="B76" s="517"/>
      <c r="C76" s="515"/>
      <c r="D76" s="477"/>
      <c r="E76" s="477"/>
      <c r="F76" s="478"/>
      <c r="G76" s="17"/>
      <c r="H76" s="6"/>
      <c r="I76" s="174"/>
      <c r="J76" s="175"/>
      <c r="K76" s="176"/>
    </row>
    <row r="77" spans="1:17" ht="15" customHeight="1" thickTop="1" thickBot="1">
      <c r="A77" s="510" t="s">
        <v>402</v>
      </c>
      <c r="B77" s="511"/>
      <c r="C77" s="511"/>
      <c r="D77" s="511"/>
      <c r="E77" s="511"/>
      <c r="F77" s="512"/>
      <c r="G77" s="8"/>
      <c r="H77" s="8"/>
      <c r="I77" s="174"/>
      <c r="J77" s="175"/>
      <c r="K77" s="176"/>
      <c r="M77" s="5" t="s">
        <v>402</v>
      </c>
      <c r="Q77" s="5" t="s">
        <v>404</v>
      </c>
    </row>
    <row r="78" spans="1:17" ht="15" customHeight="1" thickTop="1">
      <c r="A78" s="158" t="s">
        <v>339</v>
      </c>
      <c r="B78" s="401"/>
      <c r="C78" s="507" t="s">
        <v>340</v>
      </c>
      <c r="D78" s="508"/>
      <c r="E78" s="508"/>
      <c r="F78" s="509"/>
      <c r="G78" s="101"/>
      <c r="H78" s="101"/>
      <c r="I78" s="174"/>
      <c r="J78" s="175"/>
      <c r="K78" s="176"/>
      <c r="M78" s="5">
        <f>IF(B78="",0,B80-B79+1)</f>
        <v>0</v>
      </c>
      <c r="Q78" s="5">
        <f>IF(G78="",0,G80-G79+1)</f>
        <v>0</v>
      </c>
    </row>
    <row r="79" spans="1:17" ht="15" customHeight="1">
      <c r="A79" s="156" t="s">
        <v>406</v>
      </c>
      <c r="B79" s="393"/>
      <c r="C79" s="513"/>
      <c r="D79" s="473"/>
      <c r="E79" s="473"/>
      <c r="F79" s="474"/>
      <c r="G79" s="398"/>
      <c r="H79" s="398"/>
      <c r="I79" s="174"/>
      <c r="J79" s="175"/>
      <c r="K79" s="176"/>
    </row>
    <row r="80" spans="1:17" ht="15" customHeight="1">
      <c r="A80" s="156" t="s">
        <v>407</v>
      </c>
      <c r="B80" s="405"/>
      <c r="C80" s="514"/>
      <c r="D80" s="475"/>
      <c r="E80" s="475"/>
      <c r="F80" s="476"/>
      <c r="G80" s="398"/>
      <c r="H80" s="398"/>
      <c r="I80" s="174"/>
      <c r="J80" s="175"/>
      <c r="K80" s="176"/>
    </row>
    <row r="81" spans="1:13" ht="15" customHeight="1" thickBot="1">
      <c r="A81" s="157" t="s">
        <v>420</v>
      </c>
      <c r="B81" s="300">
        <f>IF(B78="",0,B78/M78*365)</f>
        <v>0</v>
      </c>
      <c r="C81" s="515"/>
      <c r="D81" s="477"/>
      <c r="E81" s="477"/>
      <c r="F81" s="478"/>
      <c r="G81" s="35"/>
      <c r="H81" s="35"/>
      <c r="I81" s="174"/>
      <c r="J81" s="175"/>
      <c r="K81" s="176"/>
    </row>
    <row r="82" spans="1:13" ht="15" customHeight="1" thickTop="1" thickBot="1">
      <c r="A82" s="510" t="s">
        <v>403</v>
      </c>
      <c r="B82" s="511"/>
      <c r="C82" s="511"/>
      <c r="D82" s="511"/>
      <c r="E82" s="511"/>
      <c r="F82" s="512"/>
      <c r="G82" s="149"/>
      <c r="H82" s="149"/>
      <c r="I82" s="174"/>
      <c r="J82" s="175"/>
      <c r="K82" s="176"/>
    </row>
    <row r="83" spans="1:13" ht="15" customHeight="1" thickTop="1">
      <c r="A83" s="154" t="s">
        <v>339</v>
      </c>
      <c r="B83" s="406"/>
      <c r="C83" s="507" t="s">
        <v>340</v>
      </c>
      <c r="D83" s="508"/>
      <c r="E83" s="508"/>
      <c r="F83" s="509"/>
      <c r="G83" s="149"/>
      <c r="H83" s="149"/>
      <c r="I83" s="174"/>
      <c r="J83" s="175"/>
      <c r="K83" s="176"/>
      <c r="M83" s="5" t="s">
        <v>402</v>
      </c>
    </row>
    <row r="84" spans="1:13" ht="15" customHeight="1">
      <c r="A84" s="156" t="s">
        <v>406</v>
      </c>
      <c r="B84" s="393"/>
      <c r="C84" s="513"/>
      <c r="D84" s="473"/>
      <c r="E84" s="473"/>
      <c r="F84" s="474"/>
      <c r="G84" s="149"/>
      <c r="H84" s="149"/>
      <c r="I84" s="174"/>
      <c r="J84" s="175"/>
      <c r="K84" s="176"/>
      <c r="M84" s="5">
        <f>IF(B83="",0,B85-B84+1)</f>
        <v>0</v>
      </c>
    </row>
    <row r="85" spans="1:13" ht="15" customHeight="1">
      <c r="A85" s="156" t="s">
        <v>407</v>
      </c>
      <c r="B85" s="393"/>
      <c r="C85" s="514"/>
      <c r="D85" s="475"/>
      <c r="E85" s="475"/>
      <c r="F85" s="476"/>
      <c r="G85" s="149"/>
      <c r="H85" s="149"/>
      <c r="I85" s="174"/>
      <c r="J85" s="175"/>
      <c r="K85" s="176"/>
    </row>
    <row r="86" spans="1:13" ht="15" customHeight="1" thickBot="1">
      <c r="A86" s="157" t="s">
        <v>420</v>
      </c>
      <c r="B86" s="300">
        <f>IF(B83="",0,B83/M84*365)</f>
        <v>0</v>
      </c>
      <c r="C86" s="515"/>
      <c r="D86" s="477"/>
      <c r="E86" s="477"/>
      <c r="F86" s="478"/>
      <c r="G86" s="149"/>
      <c r="H86" s="149"/>
      <c r="I86" s="174"/>
      <c r="J86" s="175"/>
      <c r="K86" s="176"/>
    </row>
    <row r="87" spans="1:13" ht="15" customHeight="1" thickTop="1" thickBot="1">
      <c r="A87" s="510" t="s">
        <v>516</v>
      </c>
      <c r="B87" s="511"/>
      <c r="C87" s="511"/>
      <c r="D87" s="511"/>
      <c r="E87" s="511"/>
      <c r="F87" s="512"/>
      <c r="G87" s="149"/>
      <c r="H87" s="149"/>
      <c r="I87" s="174"/>
      <c r="J87" s="175"/>
      <c r="K87" s="176"/>
    </row>
    <row r="88" spans="1:13" ht="15" customHeight="1" thickTop="1">
      <c r="A88" s="154" t="s">
        <v>517</v>
      </c>
      <c r="B88" s="406"/>
      <c r="C88" s="507" t="s">
        <v>340</v>
      </c>
      <c r="D88" s="508"/>
      <c r="E88" s="508"/>
      <c r="F88" s="509"/>
      <c r="G88" s="149"/>
      <c r="H88" s="149"/>
      <c r="I88" s="174"/>
      <c r="J88" s="175"/>
      <c r="K88" s="176"/>
    </row>
    <row r="89" spans="1:13" ht="15" customHeight="1">
      <c r="A89" s="156" t="s">
        <v>515</v>
      </c>
      <c r="B89" s="404"/>
      <c r="C89" s="473"/>
      <c r="D89" s="473"/>
      <c r="E89" s="473"/>
      <c r="F89" s="474"/>
      <c r="G89" s="149"/>
      <c r="H89" s="149"/>
      <c r="I89" s="174"/>
      <c r="J89" s="175"/>
      <c r="K89" s="176"/>
    </row>
    <row r="90" spans="1:13" ht="15" customHeight="1">
      <c r="A90" s="173" t="s">
        <v>420</v>
      </c>
      <c r="B90" s="303">
        <f>IF(B88="",0,B88*B89)</f>
        <v>0</v>
      </c>
      <c r="C90" s="475"/>
      <c r="D90" s="475"/>
      <c r="E90" s="475"/>
      <c r="F90" s="476"/>
      <c r="G90" s="149"/>
      <c r="H90" s="149"/>
      <c r="I90" s="174"/>
      <c r="J90" s="175"/>
      <c r="K90" s="176"/>
    </row>
    <row r="91" spans="1:13" ht="15" customHeight="1" thickBot="1">
      <c r="A91" s="479"/>
      <c r="B91" s="480"/>
      <c r="C91" s="477"/>
      <c r="D91" s="477"/>
      <c r="E91" s="477"/>
      <c r="F91" s="478"/>
      <c r="G91" s="149"/>
      <c r="H91" s="149"/>
      <c r="I91" s="174"/>
      <c r="J91" s="175"/>
      <c r="K91" s="176"/>
    </row>
    <row r="92" spans="1:13" ht="15" customHeight="1" thickTop="1" thickBot="1">
      <c r="A92" s="389"/>
      <c r="B92" s="35"/>
      <c r="C92" s="389"/>
      <c r="D92" s="389"/>
      <c r="E92" s="389"/>
      <c r="F92" s="389"/>
      <c r="G92" s="149"/>
      <c r="H92" s="149"/>
      <c r="I92" s="356"/>
      <c r="J92" s="106"/>
      <c r="K92" s="120"/>
    </row>
    <row r="93" spans="1:13" ht="5.0999999999999996" customHeight="1" thickTop="1">
      <c r="A93" s="317"/>
      <c r="B93" s="318"/>
      <c r="C93" s="329"/>
      <c r="D93" s="329"/>
      <c r="E93" s="329"/>
      <c r="F93" s="320"/>
      <c r="G93" s="149"/>
      <c r="H93" s="149"/>
      <c r="I93" s="356"/>
      <c r="J93" s="106"/>
      <c r="K93" s="120"/>
    </row>
    <row r="94" spans="1:13" ht="15" customHeight="1">
      <c r="A94" s="321" t="s">
        <v>422</v>
      </c>
      <c r="B94" s="349">
        <f>(B70+B75+B81+B86+B90)</f>
        <v>0</v>
      </c>
      <c r="C94" s="106"/>
      <c r="D94" s="106"/>
      <c r="E94" s="106"/>
      <c r="F94" s="322"/>
      <c r="G94" s="149"/>
      <c r="H94" s="149"/>
      <c r="I94" s="356"/>
      <c r="J94" s="106"/>
      <c r="K94" s="120"/>
    </row>
    <row r="95" spans="1:13" ht="5.0999999999999996" customHeight="1" thickBot="1">
      <c r="A95" s="323"/>
      <c r="B95" s="324"/>
      <c r="C95" s="325"/>
      <c r="D95" s="325"/>
      <c r="E95" s="325"/>
      <c r="F95" s="326"/>
      <c r="G95" s="37"/>
      <c r="H95" s="37"/>
      <c r="I95" s="481"/>
      <c r="J95" s="482"/>
      <c r="K95" s="483"/>
      <c r="L95" s="39"/>
    </row>
    <row r="96" spans="1:13" ht="15" customHeight="1" thickTop="1" thickBot="1">
      <c r="A96" s="373"/>
      <c r="B96" s="372"/>
      <c r="C96" s="37"/>
      <c r="D96" s="37"/>
      <c r="E96" s="37"/>
      <c r="F96" s="37"/>
      <c r="G96" s="37"/>
      <c r="H96" s="37"/>
      <c r="I96" s="272"/>
      <c r="J96" s="272"/>
      <c r="K96" s="272"/>
      <c r="L96" s="39"/>
    </row>
    <row r="97" spans="1:12" ht="15" customHeight="1" thickTop="1" thickBot="1">
      <c r="A97" s="484" t="s">
        <v>518</v>
      </c>
      <c r="B97" s="485"/>
      <c r="C97" s="485"/>
      <c r="D97" s="485"/>
      <c r="E97" s="485"/>
      <c r="F97" s="485"/>
      <c r="G97" s="485"/>
      <c r="H97" s="485"/>
      <c r="I97" s="485"/>
      <c r="J97" s="485"/>
      <c r="K97" s="486"/>
      <c r="L97" s="39"/>
    </row>
    <row r="98" spans="1:12" ht="15" customHeight="1" thickTop="1">
      <c r="A98" s="487" t="s">
        <v>503</v>
      </c>
      <c r="B98" s="487"/>
      <c r="C98" s="487"/>
      <c r="D98" s="487"/>
      <c r="E98" s="487"/>
      <c r="F98" s="408"/>
      <c r="G98" s="387"/>
      <c r="H98" s="341"/>
      <c r="I98" s="488" t="s">
        <v>416</v>
      </c>
      <c r="J98" s="489"/>
      <c r="K98" s="490"/>
    </row>
    <row r="99" spans="1:12" ht="15" customHeight="1" thickBot="1">
      <c r="A99" s="491" t="str">
        <f>IF(F98="","",IF(F98="Yes","Complete Tax Return Section. See alternative options in Income Calculation Manual",IF(F98="No", "Complete Profit and Loss Section.")))</f>
        <v/>
      </c>
      <c r="B99" s="491"/>
      <c r="C99" s="491"/>
      <c r="D99" s="491"/>
      <c r="E99" s="491"/>
      <c r="F99" s="491"/>
      <c r="G99" s="209"/>
      <c r="H99" s="209"/>
      <c r="I99" s="492"/>
      <c r="J99" s="493"/>
      <c r="K99" s="494"/>
      <c r="L99" s="8"/>
    </row>
    <row r="100" spans="1:12" ht="15" customHeight="1" thickTop="1">
      <c r="A100" s="357" t="s">
        <v>499</v>
      </c>
      <c r="B100" s="346"/>
      <c r="C100" s="117"/>
      <c r="D100" s="171"/>
      <c r="E100" s="358" t="s">
        <v>500</v>
      </c>
      <c r="F100" s="336"/>
      <c r="G100" s="25"/>
      <c r="H100" s="6"/>
      <c r="I100" s="495"/>
      <c r="J100" s="496"/>
      <c r="K100" s="497"/>
      <c r="L100" s="6"/>
    </row>
    <row r="101" spans="1:12" ht="15" customHeight="1">
      <c r="A101" s="167" t="s">
        <v>346</v>
      </c>
      <c r="B101" s="407"/>
      <c r="C101" s="6"/>
      <c r="D101" s="36"/>
      <c r="E101" s="169" t="s">
        <v>501</v>
      </c>
      <c r="F101" s="409"/>
      <c r="G101" s="36"/>
      <c r="H101" s="6"/>
      <c r="I101" s="495"/>
      <c r="J101" s="496"/>
      <c r="K101" s="497"/>
      <c r="L101" s="6"/>
    </row>
    <row r="102" spans="1:12" ht="15" customHeight="1">
      <c r="A102" s="167" t="s">
        <v>508</v>
      </c>
      <c r="B102" s="407"/>
      <c r="C102" s="6"/>
      <c r="D102" s="36"/>
      <c r="E102" s="169" t="s">
        <v>508</v>
      </c>
      <c r="F102" s="409"/>
      <c r="G102" s="36"/>
      <c r="H102" s="6"/>
      <c r="I102" s="495"/>
      <c r="J102" s="496"/>
      <c r="K102" s="497"/>
      <c r="L102" s="6"/>
    </row>
    <row r="103" spans="1:12" ht="15" customHeight="1" thickBot="1">
      <c r="A103" s="168" t="s">
        <v>347</v>
      </c>
      <c r="B103" s="304">
        <f>IF(SUM(B101,B102)&lt;0,0,(SUM(B101,B102)))</f>
        <v>0</v>
      </c>
      <c r="C103" s="6"/>
      <c r="D103" s="14"/>
      <c r="E103" s="169" t="s">
        <v>502</v>
      </c>
      <c r="F103" s="410"/>
      <c r="G103" s="14"/>
      <c r="H103" s="6"/>
      <c r="I103" s="495"/>
      <c r="J103" s="496"/>
      <c r="K103" s="497"/>
      <c r="L103" s="6"/>
    </row>
    <row r="104" spans="1:12" ht="15" customHeight="1" thickBot="1">
      <c r="A104" s="5"/>
      <c r="C104" s="373"/>
      <c r="D104" s="373"/>
      <c r="E104" s="347" t="s">
        <v>347</v>
      </c>
      <c r="F104" s="340">
        <f>IF(F101="",0,IF(SUM(F101,108)&lt;0,0,SUM(F101,F102)/F103)*12)</f>
        <v>0</v>
      </c>
      <c r="G104" s="389"/>
      <c r="H104" s="389"/>
      <c r="I104" s="495"/>
      <c r="J104" s="496"/>
      <c r="K104" s="497"/>
      <c r="L104" s="8"/>
    </row>
    <row r="105" spans="1:12" ht="15" customHeight="1" thickBot="1">
      <c r="A105" s="345"/>
      <c r="B105" s="343"/>
      <c r="C105" s="159"/>
      <c r="D105" s="159"/>
      <c r="E105" s="159"/>
      <c r="F105" s="160"/>
      <c r="G105" s="389"/>
      <c r="H105" s="6"/>
      <c r="I105" s="495"/>
      <c r="J105" s="496"/>
      <c r="K105" s="497"/>
    </row>
    <row r="106" spans="1:12" ht="15" customHeight="1" thickTop="1" thickBot="1">
      <c r="A106" s="7"/>
      <c r="B106" s="101"/>
      <c r="C106" s="373"/>
      <c r="D106" s="373"/>
      <c r="E106" s="373"/>
      <c r="F106" s="373"/>
      <c r="G106" s="389"/>
      <c r="H106" s="388"/>
      <c r="I106" s="495"/>
      <c r="J106" s="496"/>
      <c r="K106" s="497"/>
    </row>
    <row r="107" spans="1:12" ht="5.0999999999999996" customHeight="1" thickTop="1">
      <c r="A107" s="327"/>
      <c r="B107" s="328"/>
      <c r="C107" s="329"/>
      <c r="D107" s="329"/>
      <c r="E107" s="329"/>
      <c r="F107" s="320"/>
      <c r="G107" s="389"/>
      <c r="H107" s="388"/>
      <c r="I107" s="495"/>
      <c r="J107" s="496"/>
      <c r="K107" s="497"/>
    </row>
    <row r="108" spans="1:12" ht="15" customHeight="1">
      <c r="A108" s="501" t="s">
        <v>486</v>
      </c>
      <c r="B108" s="502"/>
      <c r="C108" s="502"/>
      <c r="D108" s="373"/>
      <c r="E108" s="298">
        <f>MAX(B103,F104)</f>
        <v>0</v>
      </c>
      <c r="F108" s="322"/>
      <c r="G108" s="389"/>
      <c r="H108" s="388"/>
      <c r="I108" s="495"/>
      <c r="J108" s="496"/>
      <c r="K108" s="497"/>
    </row>
    <row r="109" spans="1:12" ht="5.0999999999999996" customHeight="1" thickBot="1">
      <c r="A109" s="330"/>
      <c r="B109" s="331"/>
      <c r="C109" s="332"/>
      <c r="D109" s="332"/>
      <c r="E109" s="332"/>
      <c r="F109" s="333"/>
      <c r="G109" s="389"/>
      <c r="H109" s="388"/>
      <c r="I109" s="498"/>
      <c r="J109" s="499"/>
      <c r="K109" s="500"/>
    </row>
    <row r="110" spans="1:12" ht="15" customHeight="1" thickTop="1">
      <c r="A110" s="7"/>
      <c r="B110" s="101"/>
      <c r="C110" s="373"/>
      <c r="D110" s="373"/>
      <c r="E110" s="373"/>
      <c r="F110" s="373"/>
      <c r="G110" s="373"/>
      <c r="H110" s="371"/>
      <c r="I110" s="371"/>
      <c r="J110" s="371"/>
      <c r="K110" s="39"/>
    </row>
    <row r="111" spans="1:12" ht="15" customHeight="1">
      <c r="A111" s="7"/>
      <c r="B111" s="101"/>
      <c r="C111" s="373"/>
      <c r="D111" s="373"/>
      <c r="E111" s="373"/>
      <c r="F111" s="373"/>
      <c r="G111" s="373"/>
      <c r="H111" s="371"/>
      <c r="I111" s="371"/>
      <c r="J111" s="371"/>
      <c r="K111" s="39"/>
    </row>
    <row r="112" spans="1:12" ht="15" customHeight="1">
      <c r="A112" s="7"/>
      <c r="B112" s="101"/>
      <c r="C112" s="373"/>
      <c r="D112" s="373"/>
      <c r="E112" s="373"/>
      <c r="F112" s="373"/>
      <c r="G112" s="373"/>
      <c r="H112" s="371"/>
      <c r="I112" s="371"/>
      <c r="J112" s="371"/>
      <c r="K112" s="39"/>
    </row>
    <row r="113" spans="1:12" ht="15" customHeight="1">
      <c r="A113" s="7"/>
      <c r="B113" s="101"/>
      <c r="C113" s="373"/>
      <c r="D113" s="373"/>
      <c r="E113" s="373"/>
      <c r="F113" s="373"/>
      <c r="G113" s="373"/>
      <c r="H113" s="371"/>
      <c r="I113" s="371"/>
      <c r="J113" s="371"/>
      <c r="K113" s="39"/>
    </row>
    <row r="114" spans="1:12" ht="15" customHeight="1">
      <c r="A114" s="7"/>
      <c r="B114" s="101"/>
      <c r="C114" s="373"/>
      <c r="D114" s="373"/>
      <c r="E114" s="373"/>
      <c r="F114" s="373"/>
      <c r="G114" s="373"/>
      <c r="H114" s="371"/>
      <c r="I114" s="371"/>
      <c r="J114" s="371"/>
      <c r="K114" s="39"/>
    </row>
    <row r="115" spans="1:12" ht="15" customHeight="1">
      <c r="A115" s="7"/>
      <c r="B115" s="101"/>
      <c r="C115" s="373"/>
      <c r="D115" s="373"/>
      <c r="E115" s="373"/>
      <c r="F115" s="373"/>
      <c r="G115" s="373"/>
      <c r="H115" s="371"/>
      <c r="I115" s="371"/>
      <c r="J115" s="371"/>
      <c r="K115" s="39"/>
    </row>
    <row r="116" spans="1:12" ht="15" customHeight="1">
      <c r="A116" s="7"/>
      <c r="B116" s="101"/>
      <c r="C116" s="373"/>
      <c r="D116" s="373"/>
      <c r="E116" s="373"/>
      <c r="F116" s="373"/>
      <c r="G116" s="373"/>
      <c r="H116" s="371"/>
      <c r="I116" s="371"/>
      <c r="J116" s="371"/>
      <c r="K116" s="39"/>
    </row>
    <row r="117" spans="1:12" ht="15" customHeight="1">
      <c r="A117" s="7"/>
      <c r="B117" s="101"/>
      <c r="C117" s="373"/>
      <c r="D117" s="373"/>
      <c r="E117" s="373"/>
      <c r="F117" s="373"/>
      <c r="G117" s="373"/>
      <c r="H117" s="371"/>
      <c r="I117" s="371"/>
      <c r="J117" s="371"/>
      <c r="K117" s="39"/>
    </row>
    <row r="118" spans="1:12" ht="13.5" thickBot="1">
      <c r="B118" s="373"/>
      <c r="C118" s="16"/>
      <c r="D118" s="16"/>
      <c r="E118" s="16"/>
      <c r="F118" s="16"/>
      <c r="G118" s="16"/>
      <c r="H118" s="16"/>
    </row>
    <row r="119" spans="1:12" ht="25.5">
      <c r="B119" s="172" t="s">
        <v>417</v>
      </c>
      <c r="C119" s="166" t="s">
        <v>421</v>
      </c>
      <c r="D119" s="503" t="s">
        <v>498</v>
      </c>
      <c r="E119" s="504"/>
      <c r="F119" s="151" t="s">
        <v>323</v>
      </c>
      <c r="G119" s="12"/>
      <c r="H119" s="12"/>
      <c r="I119" s="6"/>
      <c r="J119" s="6"/>
      <c r="K119" s="15"/>
      <c r="L119" s="6"/>
    </row>
    <row r="120" spans="1:12" ht="15.75" customHeight="1">
      <c r="B120" s="161" t="s">
        <v>418</v>
      </c>
      <c r="C120" s="162"/>
      <c r="D120" s="505"/>
      <c r="E120" s="506"/>
      <c r="F120" s="150"/>
      <c r="G120" s="25"/>
      <c r="H120" s="25"/>
      <c r="I120" s="13"/>
      <c r="J120" s="6"/>
      <c r="K120" s="6"/>
      <c r="L120" s="6"/>
    </row>
    <row r="121" spans="1:12" ht="15.75" customHeight="1" thickBot="1">
      <c r="B121" s="163" t="s">
        <v>419</v>
      </c>
      <c r="C121" s="164"/>
      <c r="D121" s="471"/>
      <c r="E121" s="472"/>
      <c r="F121" s="165"/>
      <c r="G121" s="9"/>
      <c r="H121" s="9"/>
      <c r="I121" s="6"/>
      <c r="J121" s="6"/>
      <c r="K121" s="6"/>
      <c r="L121" s="6"/>
    </row>
    <row r="122" spans="1:12" ht="15.75" customHeight="1">
      <c r="B122" s="8"/>
      <c r="C122" s="36"/>
      <c r="D122" s="36"/>
      <c r="E122" s="36"/>
      <c r="F122" s="36"/>
      <c r="G122" s="36"/>
      <c r="H122" s="36"/>
      <c r="I122" s="16"/>
      <c r="J122" s="6"/>
      <c r="K122" s="27"/>
      <c r="L122" s="6"/>
    </row>
    <row r="123" spans="1:12" ht="15.75" customHeight="1">
      <c r="A123" s="7"/>
      <c r="B123" s="8"/>
      <c r="C123" s="37"/>
      <c r="D123" s="37"/>
      <c r="E123" s="37"/>
      <c r="F123" s="37"/>
      <c r="G123" s="37"/>
      <c r="H123" s="37"/>
      <c r="I123" s="16"/>
      <c r="J123" s="6"/>
      <c r="K123" s="38"/>
      <c r="L123" s="6"/>
    </row>
    <row r="124" spans="1:12" ht="15.75" customHeight="1">
      <c r="B124" s="17"/>
      <c r="C124" s="37"/>
      <c r="D124" s="37"/>
      <c r="E124" s="37"/>
      <c r="F124" s="37"/>
      <c r="G124" s="37"/>
      <c r="H124" s="37"/>
      <c r="I124" s="16"/>
      <c r="J124" s="6"/>
      <c r="K124" s="6"/>
      <c r="L124" s="13"/>
    </row>
    <row r="125" spans="1:12" ht="15.75" customHeight="1">
      <c r="B125" s="372"/>
      <c r="C125" s="18"/>
      <c r="D125" s="18"/>
      <c r="E125" s="18"/>
      <c r="F125" s="18"/>
      <c r="G125" s="18"/>
      <c r="H125" s="18"/>
      <c r="I125" s="111"/>
      <c r="J125" s="6"/>
      <c r="K125" s="6"/>
      <c r="L125" s="11"/>
    </row>
    <row r="126" spans="1:12" ht="15.75" customHeight="1">
      <c r="B126" s="17"/>
      <c r="C126" s="6"/>
      <c r="D126" s="6"/>
      <c r="E126" s="6"/>
      <c r="F126" s="6"/>
      <c r="G126" s="6"/>
      <c r="H126" s="6"/>
      <c r="I126" s="111"/>
      <c r="J126" s="6"/>
      <c r="K126" s="6"/>
      <c r="L126" s="11"/>
    </row>
    <row r="127" spans="1:12" ht="15.75" customHeight="1">
      <c r="B127" s="17"/>
      <c r="C127" s="18"/>
      <c r="D127" s="18"/>
      <c r="E127" s="18"/>
      <c r="F127" s="18"/>
      <c r="G127" s="18"/>
      <c r="H127" s="18"/>
      <c r="I127" s="111"/>
      <c r="J127" s="6"/>
      <c r="K127" s="19"/>
      <c r="L127" s="27"/>
    </row>
    <row r="128" spans="1:12" ht="15.75" customHeight="1">
      <c r="B128" s="17"/>
      <c r="C128" s="18"/>
      <c r="D128" s="18"/>
      <c r="E128" s="18"/>
      <c r="F128" s="18"/>
      <c r="G128" s="18"/>
      <c r="H128" s="18"/>
      <c r="I128" s="111"/>
      <c r="J128" s="209"/>
      <c r="K128" s="19"/>
      <c r="L128" s="12"/>
    </row>
    <row r="129" spans="2:9" ht="15.75" customHeight="1">
      <c r="B129" s="111"/>
      <c r="C129" s="18"/>
      <c r="D129" s="18"/>
      <c r="E129" s="18"/>
      <c r="F129" s="18"/>
      <c r="G129" s="18"/>
      <c r="H129" s="18"/>
      <c r="I129" s="111"/>
    </row>
  </sheetData>
  <sheetProtection password="CC78" sheet="1" objects="1" scenarios="1" selectLockedCells="1"/>
  <mergeCells count="61">
    <mergeCell ref="A1:K3"/>
    <mergeCell ref="B4:I4"/>
    <mergeCell ref="B5:I5"/>
    <mergeCell ref="A6:K6"/>
    <mergeCell ref="B8:H8"/>
    <mergeCell ref="J8:K8"/>
    <mergeCell ref="I10:K10"/>
    <mergeCell ref="I11:K20"/>
    <mergeCell ref="E13:F13"/>
    <mergeCell ref="A18:C18"/>
    <mergeCell ref="A22:D22"/>
    <mergeCell ref="F22:K22"/>
    <mergeCell ref="I44:K44"/>
    <mergeCell ref="B23:H23"/>
    <mergeCell ref="B25:H25"/>
    <mergeCell ref="J25:K25"/>
    <mergeCell ref="I27:K27"/>
    <mergeCell ref="I28:K37"/>
    <mergeCell ref="E30:F30"/>
    <mergeCell ref="A35:C35"/>
    <mergeCell ref="A39:D39"/>
    <mergeCell ref="F39:K39"/>
    <mergeCell ref="B40:H40"/>
    <mergeCell ref="B42:H42"/>
    <mergeCell ref="J42:K42"/>
    <mergeCell ref="C69:F71"/>
    <mergeCell ref="I45:K54"/>
    <mergeCell ref="A52:C52"/>
    <mergeCell ref="A56:D56"/>
    <mergeCell ref="F56:K56"/>
    <mergeCell ref="A61:B61"/>
    <mergeCell ref="B64:I64"/>
    <mergeCell ref="B65:I65"/>
    <mergeCell ref="A66:K66"/>
    <mergeCell ref="A67:F67"/>
    <mergeCell ref="I67:K68"/>
    <mergeCell ref="C68:F68"/>
    <mergeCell ref="C88:F88"/>
    <mergeCell ref="A72:F72"/>
    <mergeCell ref="C73:F73"/>
    <mergeCell ref="C74:F76"/>
    <mergeCell ref="A76:B76"/>
    <mergeCell ref="A77:F77"/>
    <mergeCell ref="C78:F78"/>
    <mergeCell ref="C79:F81"/>
    <mergeCell ref="A82:F82"/>
    <mergeCell ref="C83:F83"/>
    <mergeCell ref="C84:F86"/>
    <mergeCell ref="A87:F87"/>
    <mergeCell ref="D121:E121"/>
    <mergeCell ref="C89:F91"/>
    <mergeCell ref="A91:B91"/>
    <mergeCell ref="I95:K95"/>
    <mergeCell ref="A97:K97"/>
    <mergeCell ref="A98:E98"/>
    <mergeCell ref="I98:K98"/>
    <mergeCell ref="A99:F99"/>
    <mergeCell ref="I99:K109"/>
    <mergeCell ref="A108:C108"/>
    <mergeCell ref="D119:E119"/>
    <mergeCell ref="D120:E120"/>
  </mergeCells>
  <conditionalFormatting sqref="L127:L128">
    <cfRule type="expression" dxfId="120" priority="37">
      <formula>$J$126="No"</formula>
    </cfRule>
  </conditionalFormatting>
  <conditionalFormatting sqref="E108">
    <cfRule type="cellIs" dxfId="119" priority="34" operator="greaterThan">
      <formula>0</formula>
    </cfRule>
    <cfRule type="cellIs" dxfId="118" priority="35" operator="greaterThan">
      <formula>0</formula>
    </cfRule>
    <cfRule type="containsErrors" dxfId="117" priority="36">
      <formula>ISERROR(E108)</formula>
    </cfRule>
  </conditionalFormatting>
  <conditionalFormatting sqref="F104 B103 B94 B75 B81 B86 B90 B15 F20 E22 B32 F37 E39 B49 F54 E56:E58 E61">
    <cfRule type="cellIs" dxfId="116" priority="32" operator="greaterThan">
      <formula>0</formula>
    </cfRule>
  </conditionalFormatting>
  <conditionalFormatting sqref="B70">
    <cfRule type="cellIs" dxfId="115" priority="30" operator="greaterThan">
      <formula>0</formula>
    </cfRule>
    <cfRule type="cellIs" dxfId="114" priority="31" operator="greaterThan">
      <formula>0</formula>
    </cfRule>
  </conditionalFormatting>
  <conditionalFormatting sqref="F104">
    <cfRule type="containsErrors" dxfId="113" priority="29">
      <formula>ISERROR(F104)</formula>
    </cfRule>
  </conditionalFormatting>
  <conditionalFormatting sqref="I99:K109 C69:F71 C74:F76 C79:F81 C84:F86 C89:F91">
    <cfRule type="containsBlanks" dxfId="112" priority="28">
      <formula>LEN(TRIM(C69))=0</formula>
    </cfRule>
  </conditionalFormatting>
  <conditionalFormatting sqref="F11">
    <cfRule type="notContainsBlanks" dxfId="111" priority="27">
      <formula>LEN(TRIM(F11))&gt;0</formula>
    </cfRule>
  </conditionalFormatting>
  <conditionalFormatting sqref="F12">
    <cfRule type="notContainsBlanks" dxfId="110" priority="26">
      <formula>LEN(TRIM(F12))&gt;0</formula>
    </cfRule>
  </conditionalFormatting>
  <conditionalFormatting sqref="F14:F16">
    <cfRule type="notContainsBlanks" dxfId="109" priority="25">
      <formula>LEN(TRIM(F14))&gt;0</formula>
    </cfRule>
  </conditionalFormatting>
  <conditionalFormatting sqref="I11:K20">
    <cfRule type="notContainsBlanks" dxfId="108" priority="24">
      <formula>LEN(TRIM(I11))&gt;0</formula>
    </cfRule>
  </conditionalFormatting>
  <conditionalFormatting sqref="B45:B47">
    <cfRule type="notContainsBlanks" dxfId="107" priority="23">
      <formula>LEN(TRIM(B45))&gt;0</formula>
    </cfRule>
  </conditionalFormatting>
  <conditionalFormatting sqref="F45:F46">
    <cfRule type="notContainsBlanks" dxfId="106" priority="22">
      <formula>LEN(TRIM(F45))&gt;0</formula>
    </cfRule>
  </conditionalFormatting>
  <conditionalFormatting sqref="B53">
    <cfRule type="notContainsBlanks" dxfId="105" priority="21">
      <formula>LEN(TRIM(B53))&gt;0</formula>
    </cfRule>
  </conditionalFormatting>
  <conditionalFormatting sqref="F28:F29">
    <cfRule type="notContainsBlanks" dxfId="104" priority="20">
      <formula>LEN(TRIM(F28))&gt;0</formula>
    </cfRule>
  </conditionalFormatting>
  <conditionalFormatting sqref="F31:F33">
    <cfRule type="notContainsBlanks" dxfId="103" priority="19">
      <formula>LEN(TRIM(F31))&gt;0</formula>
    </cfRule>
  </conditionalFormatting>
  <conditionalFormatting sqref="B8:H8">
    <cfRule type="containsBlanks" dxfId="102" priority="18">
      <formula>LEN(TRIM(B8))=0</formula>
    </cfRule>
  </conditionalFormatting>
  <conditionalFormatting sqref="B11:B13">
    <cfRule type="containsBlanks" dxfId="101" priority="17">
      <formula>LEN(TRIM(B11))=0</formula>
    </cfRule>
  </conditionalFormatting>
  <conditionalFormatting sqref="B19">
    <cfRule type="containsBlanks" dxfId="100" priority="16">
      <formula>LEN(TRIM(B19))=0</formula>
    </cfRule>
  </conditionalFormatting>
  <conditionalFormatting sqref="B28:B30">
    <cfRule type="containsBlanks" dxfId="99" priority="15">
      <formula>LEN(TRIM(B28))=0</formula>
    </cfRule>
  </conditionalFormatting>
  <conditionalFormatting sqref="B36">
    <cfRule type="containsBlanks" dxfId="98" priority="14">
      <formula>LEN(TRIM(B36))=0</formula>
    </cfRule>
  </conditionalFormatting>
  <conditionalFormatting sqref="B25:H25">
    <cfRule type="containsBlanks" dxfId="97" priority="13">
      <formula>LEN(TRIM(B25))=0</formula>
    </cfRule>
  </conditionalFormatting>
  <conditionalFormatting sqref="B42:H42">
    <cfRule type="containsBlanks" dxfId="96" priority="12">
      <formula>LEN(TRIM(B42))=0</formula>
    </cfRule>
  </conditionalFormatting>
  <conditionalFormatting sqref="F47">
    <cfRule type="containsBlanks" dxfId="95" priority="11">
      <formula>LEN(TRIM(F47))=0</formula>
    </cfRule>
  </conditionalFormatting>
  <conditionalFormatting sqref="B68:B69">
    <cfRule type="containsBlanks" dxfId="94" priority="10">
      <formula>LEN(TRIM(B68))=0</formula>
    </cfRule>
  </conditionalFormatting>
  <conditionalFormatting sqref="B73:B74">
    <cfRule type="containsBlanks" dxfId="93" priority="9">
      <formula>LEN(TRIM(B73))=0</formula>
    </cfRule>
  </conditionalFormatting>
  <conditionalFormatting sqref="B78:B80">
    <cfRule type="containsBlanks" dxfId="92" priority="8">
      <formula>LEN(TRIM(B78))=0</formula>
    </cfRule>
  </conditionalFormatting>
  <conditionalFormatting sqref="B83:B85">
    <cfRule type="containsBlanks" dxfId="91" priority="7">
      <formula>LEN(TRIM(B83))=0</formula>
    </cfRule>
  </conditionalFormatting>
  <conditionalFormatting sqref="B88:B89">
    <cfRule type="containsBlanks" dxfId="90" priority="6">
      <formula>LEN(TRIM(B88))=0</formula>
    </cfRule>
  </conditionalFormatting>
  <conditionalFormatting sqref="B101:B102">
    <cfRule type="containsBlanks" dxfId="89" priority="5">
      <formula>LEN(TRIM(B101))=0</formula>
    </cfRule>
  </conditionalFormatting>
  <conditionalFormatting sqref="F98">
    <cfRule type="containsBlanks" dxfId="88" priority="4">
      <formula>LEN(TRIM(F98))=0</formula>
    </cfRule>
  </conditionalFormatting>
  <conditionalFormatting sqref="F101:F103">
    <cfRule type="containsBlanks" dxfId="87" priority="3">
      <formula>LEN(TRIM(F101))=0</formula>
    </cfRule>
  </conditionalFormatting>
  <conditionalFormatting sqref="I28:K37">
    <cfRule type="containsBlanks" dxfId="86" priority="2">
      <formula>LEN(TRIM(I28))=0</formula>
    </cfRule>
  </conditionalFormatting>
  <conditionalFormatting sqref="I45:K54">
    <cfRule type="containsBlanks" dxfId="85" priority="1">
      <formula>LEN(TRIM(I45))=0</formula>
    </cfRule>
  </conditionalFormatting>
  <dataValidations disablePrompts="1" count="7">
    <dataValidation type="list" allowBlank="1" showInputMessage="1" showErrorMessage="1" sqref="L5">
      <formula1>"2014, 2015"</formula1>
    </dataValidation>
    <dataValidation allowBlank="1" showErrorMessage="1" prompt="Enter the type of income documentation used to qualify the household." sqref="J42 J8:J9 J25"/>
    <dataValidation type="list" allowBlank="1" showInputMessage="1" showErrorMessage="1" sqref="F29 F12">
      <formula1>"1 (Annual), 12 (Monthly), 24 (Semi-Monthly), 26 (Bi-weekly),52 (Weekly)"</formula1>
    </dataValidation>
    <dataValidation type="textLength" operator="lessThanOrEqual" allowBlank="1" showInputMessage="1" showErrorMessage="1" error="Input in MM/DD/YY format." prompt="Input in MM/DD/YY format." sqref="B79 B28:B29 B11:B12 B84:B85">
      <formula1>6</formula1>
    </dataValidation>
    <dataValidation type="textLength" operator="lessThanOrEqual" allowBlank="1" showInputMessage="1" showErrorMessage="1" sqref="B80">
      <formula1>8</formula1>
    </dataValidation>
    <dataValidation type="list" allowBlank="1" showInputMessage="1" showErrorMessage="1" sqref="F98">
      <formula1>"Yes,No"</formula1>
    </dataValidation>
    <dataValidation type="decimal" operator="greaterThan" allowBlank="1" showInputMessage="1" showErrorMessage="1" sqref="B68 B73 B78 B83 B88">
      <formula1>0</formula1>
    </dataValidation>
  </dataValidations>
  <pageMargins left="1.8541666666666699E-2" right="0.2" top="0.5" bottom="0.5" header="0.3" footer="0.05"/>
  <pageSetup scale="65" fitToHeight="0" orientation="portrait" r:id="rId1"/>
  <headerFooter>
    <oddFooter>&amp;L&amp;"-,Regular"&amp;10Effective:  03/25/2016&amp;C&amp;"-,Regular"&amp;10&amp;P of &amp;N&amp;R&amp;"-,Regular"&amp;10&amp;A</oddFooter>
  </headerFooter>
  <rowBreaks count="1" manualBreakCount="1">
    <brk id="63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6E7645"/>
  </sheetPr>
  <dimension ref="A1:Q129"/>
  <sheetViews>
    <sheetView showGridLines="0" zoomScaleNormal="100" workbookViewId="0">
      <selection activeCell="B8" sqref="B8:H8"/>
    </sheetView>
  </sheetViews>
  <sheetFormatPr defaultColWidth="9" defaultRowHeight="15.75" customHeight="1"/>
  <cols>
    <col min="1" max="1" width="21.25" style="200" customWidth="1"/>
    <col min="2" max="2" width="20.625" style="5" customWidth="1"/>
    <col min="3" max="4" width="3.625" style="5" customWidth="1"/>
    <col min="5" max="5" width="20.125" style="5" customWidth="1"/>
    <col min="6" max="6" width="20.625" style="5" customWidth="1"/>
    <col min="7" max="7" width="3.625" style="5" customWidth="1"/>
    <col min="8" max="8" width="5.625" style="5" customWidth="1"/>
    <col min="9" max="9" width="8.75" style="5" customWidth="1"/>
    <col min="10" max="10" width="15.75" style="5" customWidth="1"/>
    <col min="11" max="11" width="19.375" style="5" customWidth="1"/>
    <col min="12" max="12" width="15.5" style="5" customWidth="1"/>
    <col min="13" max="13" width="12" style="5" customWidth="1"/>
    <col min="14" max="14" width="10.125" style="5" customWidth="1"/>
    <col min="15" max="16384" width="9" style="5"/>
  </cols>
  <sheetData>
    <row r="1" spans="1:13" ht="15" customHeight="1">
      <c r="A1" s="558" t="s">
        <v>436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145"/>
    </row>
    <row r="2" spans="1:13" ht="15" customHeight="1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145"/>
    </row>
    <row r="3" spans="1:13" ht="15" customHeight="1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146"/>
    </row>
    <row r="4" spans="1:13" ht="15" customHeight="1">
      <c r="A4" s="309" t="s">
        <v>14</v>
      </c>
      <c r="B4" s="559" t="str">
        <f>IF(Household_Summary!C7="","",Household_Summary!C7)</f>
        <v/>
      </c>
      <c r="C4" s="560"/>
      <c r="D4" s="560"/>
      <c r="E4" s="560"/>
      <c r="F4" s="560"/>
      <c r="G4" s="560"/>
      <c r="H4" s="560"/>
      <c r="I4" s="561"/>
      <c r="J4" s="28"/>
      <c r="K4" s="66"/>
    </row>
    <row r="5" spans="1:13" ht="15" customHeight="1" thickBot="1">
      <c r="A5" s="44" t="s">
        <v>428</v>
      </c>
      <c r="B5" s="531" t="str">
        <f>IF(Household_Summary!C16="","",Household_Summary!C16)</f>
        <v/>
      </c>
      <c r="C5" s="532"/>
      <c r="D5" s="532"/>
      <c r="E5" s="532"/>
      <c r="F5" s="532"/>
      <c r="G5" s="532"/>
      <c r="H5" s="532"/>
      <c r="I5" s="533"/>
      <c r="J5" s="200"/>
      <c r="K5" s="66"/>
      <c r="L5" s="102"/>
    </row>
    <row r="6" spans="1:13" ht="15" customHeight="1" thickTop="1" thickBot="1">
      <c r="A6" s="484" t="s">
        <v>423</v>
      </c>
      <c r="B6" s="485"/>
      <c r="C6" s="485"/>
      <c r="D6" s="485"/>
      <c r="E6" s="485"/>
      <c r="F6" s="485"/>
      <c r="G6" s="485"/>
      <c r="H6" s="485"/>
      <c r="I6" s="485"/>
      <c r="J6" s="485"/>
      <c r="K6" s="486"/>
      <c r="L6" s="182"/>
    </row>
    <row r="7" spans="1:13" ht="15" customHeight="1" thickTop="1">
      <c r="A7" s="203" t="s">
        <v>331</v>
      </c>
      <c r="J7" s="29"/>
      <c r="K7" s="29"/>
    </row>
    <row r="8" spans="1:13" ht="15" customHeight="1">
      <c r="A8" s="31" t="s">
        <v>332</v>
      </c>
      <c r="B8" s="562"/>
      <c r="C8" s="563"/>
      <c r="D8" s="563"/>
      <c r="E8" s="563"/>
      <c r="F8" s="563"/>
      <c r="G8" s="563"/>
      <c r="H8" s="564"/>
      <c r="I8" s="32"/>
      <c r="J8" s="546"/>
      <c r="K8" s="546"/>
    </row>
    <row r="9" spans="1:13" ht="15" customHeight="1" thickBot="1">
      <c r="A9" s="31"/>
      <c r="B9" s="132"/>
      <c r="C9" s="132"/>
      <c r="D9" s="132"/>
      <c r="E9" s="132"/>
      <c r="F9" s="132"/>
      <c r="G9" s="132"/>
      <c r="H9" s="132"/>
      <c r="I9" s="32"/>
      <c r="J9" s="111"/>
      <c r="K9" s="111"/>
    </row>
    <row r="10" spans="1:13" ht="15" customHeight="1" thickTop="1">
      <c r="A10" s="204" t="s">
        <v>412</v>
      </c>
      <c r="B10" s="117"/>
      <c r="C10" s="118"/>
      <c r="D10" s="6"/>
      <c r="E10" s="204" t="s">
        <v>413</v>
      </c>
      <c r="F10" s="117"/>
      <c r="G10" s="118"/>
      <c r="H10" s="6"/>
      <c r="I10" s="488" t="s">
        <v>416</v>
      </c>
      <c r="J10" s="489"/>
      <c r="K10" s="490"/>
    </row>
    <row r="11" spans="1:13" ht="15" customHeight="1">
      <c r="A11" s="119" t="s">
        <v>406</v>
      </c>
      <c r="B11" s="288"/>
      <c r="C11" s="120"/>
      <c r="E11" s="123" t="s">
        <v>333</v>
      </c>
      <c r="F11" s="375"/>
      <c r="G11" s="133"/>
      <c r="H11" s="134"/>
      <c r="I11" s="549"/>
      <c r="J11" s="550"/>
      <c r="K11" s="551"/>
      <c r="L11" s="49"/>
      <c r="M11" s="5">
        <f>IF(F12="",0,IF(F12="1 (Annual)",1,IF(F12="12 (Monthly)",12,IF(F12="24 (Semi-Monthly)",24,IF(F12="26 (Bi-weekly)",26,IF(F12="52 (Weekly)",52))))))</f>
        <v>0</v>
      </c>
    </row>
    <row r="12" spans="1:13" ht="15" customHeight="1">
      <c r="A12" s="119" t="s">
        <v>407</v>
      </c>
      <c r="B12" s="288"/>
      <c r="C12" s="120"/>
      <c r="E12" s="119" t="s">
        <v>334</v>
      </c>
      <c r="F12" s="290"/>
      <c r="G12" s="120"/>
      <c r="I12" s="552"/>
      <c r="J12" s="553"/>
      <c r="K12" s="554"/>
      <c r="M12" s="113">
        <f>F11*M11</f>
        <v>0</v>
      </c>
    </row>
    <row r="13" spans="1:13" ht="15" customHeight="1">
      <c r="A13" s="34" t="s">
        <v>408</v>
      </c>
      <c r="B13" s="289"/>
      <c r="C13" s="120"/>
      <c r="E13" s="547" t="s">
        <v>335</v>
      </c>
      <c r="F13" s="548"/>
      <c r="G13" s="120"/>
      <c r="I13" s="552"/>
      <c r="J13" s="553"/>
      <c r="K13" s="554"/>
    </row>
    <row r="14" spans="1:13" ht="15" customHeight="1" thickBot="1">
      <c r="A14" s="143"/>
      <c r="B14" s="144"/>
      <c r="C14" s="122"/>
      <c r="E14" s="119" t="s">
        <v>336</v>
      </c>
      <c r="F14" s="377"/>
      <c r="G14" s="120"/>
      <c r="I14" s="552"/>
      <c r="J14" s="553"/>
      <c r="K14" s="554"/>
      <c r="L14" s="11"/>
    </row>
    <row r="15" spans="1:13" ht="15" customHeight="1" thickTop="1" thickBot="1">
      <c r="A15" s="141" t="s">
        <v>410</v>
      </c>
      <c r="B15" s="350">
        <f>IF(B13="",0,B13/A16*365)</f>
        <v>0</v>
      </c>
      <c r="C15" s="142"/>
      <c r="E15" s="119" t="s">
        <v>491</v>
      </c>
      <c r="F15" s="376"/>
      <c r="G15" s="120"/>
      <c r="I15" s="552"/>
      <c r="J15" s="553"/>
      <c r="K15" s="554"/>
    </row>
    <row r="16" spans="1:13" ht="15" customHeight="1" thickTop="1">
      <c r="A16" s="140">
        <f>IF(B11="",0,B12-B11+1)</f>
        <v>0</v>
      </c>
      <c r="C16" s="112"/>
      <c r="D16" s="112"/>
      <c r="E16" s="124" t="s">
        <v>505</v>
      </c>
      <c r="F16" s="376"/>
      <c r="G16" s="125"/>
      <c r="H16" s="148"/>
      <c r="I16" s="552"/>
      <c r="J16" s="553"/>
      <c r="K16" s="554"/>
      <c r="M16" s="113"/>
    </row>
    <row r="17" spans="1:13" ht="15" customHeight="1" thickBot="1">
      <c r="D17" s="148"/>
      <c r="E17" s="34"/>
      <c r="F17" s="128"/>
      <c r="G17" s="125"/>
      <c r="H17" s="148"/>
      <c r="I17" s="552"/>
      <c r="J17" s="553"/>
      <c r="K17" s="554"/>
    </row>
    <row r="18" spans="1:13" ht="15" customHeight="1" thickTop="1">
      <c r="A18" s="521" t="s">
        <v>414</v>
      </c>
      <c r="B18" s="522"/>
      <c r="C18" s="523"/>
      <c r="D18" s="148"/>
      <c r="E18" s="137" t="s">
        <v>415</v>
      </c>
      <c r="F18" s="139">
        <f>IF(F11="",F14*F15*F16,F11*M11)</f>
        <v>0</v>
      </c>
      <c r="G18" s="118"/>
      <c r="H18" s="148"/>
      <c r="I18" s="552"/>
      <c r="J18" s="553"/>
      <c r="K18" s="554"/>
    </row>
    <row r="19" spans="1:13" ht="15" customHeight="1" thickBot="1">
      <c r="A19" s="136" t="s">
        <v>409</v>
      </c>
      <c r="B19" s="351"/>
      <c r="C19" s="125"/>
      <c r="D19" s="148"/>
      <c r="E19" s="138" t="s">
        <v>411</v>
      </c>
      <c r="F19" s="135">
        <f>IF(B19="",0,B19/A16*365)</f>
        <v>0</v>
      </c>
      <c r="G19" s="120"/>
      <c r="H19" s="148"/>
      <c r="I19" s="552"/>
      <c r="J19" s="553"/>
      <c r="K19" s="554"/>
    </row>
    <row r="20" spans="1:13" ht="15" customHeight="1" thickTop="1" thickBot="1">
      <c r="A20" s="126"/>
      <c r="B20" s="121"/>
      <c r="C20" s="127"/>
      <c r="D20" s="148"/>
      <c r="E20" s="184" t="s">
        <v>483</v>
      </c>
      <c r="F20" s="299">
        <f>SUM(F18:F19)</f>
        <v>0</v>
      </c>
      <c r="G20" s="142"/>
      <c r="H20" s="148"/>
      <c r="I20" s="555"/>
      <c r="J20" s="556"/>
      <c r="K20" s="557"/>
    </row>
    <row r="21" spans="1:13" ht="15" customHeight="1" thickTop="1">
      <c r="A21" s="148"/>
      <c r="B21" s="148"/>
      <c r="C21" s="148"/>
      <c r="D21" s="148"/>
      <c r="E21" s="148"/>
      <c r="F21" s="148"/>
      <c r="G21" s="148"/>
      <c r="H21" s="148"/>
      <c r="I21" s="114"/>
      <c r="J21" s="111"/>
      <c r="K21" s="135"/>
    </row>
    <row r="22" spans="1:13" ht="15" customHeight="1">
      <c r="A22" s="524" t="s">
        <v>427</v>
      </c>
      <c r="B22" s="524"/>
      <c r="C22" s="524"/>
      <c r="D22" s="524"/>
      <c r="E22" s="349">
        <f>MAX(B15,F20)</f>
        <v>0</v>
      </c>
      <c r="F22" s="525" t="str">
        <f>IF(B15&lt;F20, "        Total Base Wages + Other + OT/Bonus/Comm/Tips Used to Qualify.",IF(F20&lt;B15,"        YTD Earnings Used to Qualify.",""))</f>
        <v/>
      </c>
      <c r="G22" s="526"/>
      <c r="H22" s="526"/>
      <c r="I22" s="526"/>
      <c r="J22" s="526"/>
      <c r="K22" s="526"/>
      <c r="L22" s="39"/>
    </row>
    <row r="23" spans="1:13" ht="15" customHeight="1" thickBot="1">
      <c r="A23" s="129"/>
      <c r="B23" s="542" t="str">
        <f>IF(B15=0,"",IF(F20=0,"",IF(F20-B15&gt;=3000,"Provide explanation for income calculation discrepancy.",IF(B15-F20&gt;=3000,"Provide explanation for income calculation discrepancy.",""))))</f>
        <v/>
      </c>
      <c r="C23" s="542"/>
      <c r="D23" s="542"/>
      <c r="E23" s="542"/>
      <c r="F23" s="542"/>
      <c r="G23" s="542"/>
      <c r="H23" s="542"/>
      <c r="I23" s="130"/>
      <c r="J23" s="130"/>
      <c r="K23" s="131"/>
      <c r="L23" s="39"/>
    </row>
    <row r="24" spans="1:13" ht="15" customHeight="1" thickTop="1">
      <c r="A24" s="203" t="s">
        <v>337</v>
      </c>
    </row>
    <row r="25" spans="1:13" ht="15" customHeight="1">
      <c r="A25" s="31" t="s">
        <v>332</v>
      </c>
      <c r="B25" s="562"/>
      <c r="C25" s="563"/>
      <c r="D25" s="563"/>
      <c r="E25" s="563"/>
      <c r="F25" s="563"/>
      <c r="G25" s="563"/>
      <c r="H25" s="564"/>
      <c r="I25" s="32"/>
      <c r="J25" s="546"/>
      <c r="K25" s="546"/>
    </row>
    <row r="26" spans="1:13" ht="15" customHeight="1" thickBot="1"/>
    <row r="27" spans="1:13" ht="15" customHeight="1" thickTop="1">
      <c r="A27" s="204" t="s">
        <v>412</v>
      </c>
      <c r="B27" s="117"/>
      <c r="C27" s="118"/>
      <c r="E27" s="204" t="s">
        <v>413</v>
      </c>
      <c r="F27" s="117"/>
      <c r="G27" s="118"/>
      <c r="I27" s="488" t="s">
        <v>416</v>
      </c>
      <c r="J27" s="489"/>
      <c r="K27" s="490"/>
    </row>
    <row r="28" spans="1:13" ht="15" customHeight="1">
      <c r="A28" s="119" t="s">
        <v>406</v>
      </c>
      <c r="B28" s="288"/>
      <c r="C28" s="120"/>
      <c r="E28" s="123" t="s">
        <v>333</v>
      </c>
      <c r="F28" s="375"/>
      <c r="G28" s="133"/>
      <c r="I28" s="549"/>
      <c r="J28" s="550"/>
      <c r="K28" s="551"/>
      <c r="M28" s="5">
        <f>IF(F29="",0,IF(F29="1 (Annual)",1,IF(F29="12 (Monthly)",12,IF(F29="24 (Semi-Monthly)",24,IF(F29="26 (Bi-weekly)",26,IF(F29="52 (Weekly)",52))))))</f>
        <v>0</v>
      </c>
    </row>
    <row r="29" spans="1:13" ht="15" customHeight="1">
      <c r="A29" s="119" t="s">
        <v>407</v>
      </c>
      <c r="B29" s="288"/>
      <c r="C29" s="120"/>
      <c r="E29" s="119" t="s">
        <v>334</v>
      </c>
      <c r="F29" s="290"/>
      <c r="G29" s="120"/>
      <c r="I29" s="552"/>
      <c r="J29" s="553"/>
      <c r="K29" s="554"/>
      <c r="M29" s="113">
        <f>F28*M28</f>
        <v>0</v>
      </c>
    </row>
    <row r="30" spans="1:13" ht="15" customHeight="1">
      <c r="A30" s="34" t="s">
        <v>408</v>
      </c>
      <c r="B30" s="289"/>
      <c r="C30" s="120"/>
      <c r="E30" s="547" t="s">
        <v>335</v>
      </c>
      <c r="F30" s="548"/>
      <c r="G30" s="120"/>
      <c r="I30" s="552"/>
      <c r="J30" s="553"/>
      <c r="K30" s="554"/>
    </row>
    <row r="31" spans="1:13" ht="15" customHeight="1" thickBot="1">
      <c r="A31" s="143"/>
      <c r="B31" s="144"/>
      <c r="C31" s="122"/>
      <c r="E31" s="119" t="s">
        <v>336</v>
      </c>
      <c r="F31" s="377"/>
      <c r="G31" s="120"/>
      <c r="I31" s="552"/>
      <c r="J31" s="553"/>
      <c r="K31" s="554"/>
    </row>
    <row r="32" spans="1:13" ht="15" customHeight="1" thickTop="1" thickBot="1">
      <c r="A32" s="141" t="s">
        <v>410</v>
      </c>
      <c r="B32" s="350">
        <f>IF(B30="",0,B30/A33*365)</f>
        <v>0</v>
      </c>
      <c r="C32" s="142"/>
      <c r="E32" s="119" t="s">
        <v>491</v>
      </c>
      <c r="F32" s="376"/>
      <c r="G32" s="120"/>
      <c r="I32" s="552"/>
      <c r="J32" s="553"/>
      <c r="K32" s="554"/>
    </row>
    <row r="33" spans="1:13" ht="15" customHeight="1" thickTop="1">
      <c r="A33" s="140">
        <f>IF(B28="",0,B29-B28+1)</f>
        <v>0</v>
      </c>
      <c r="C33" s="112"/>
      <c r="E33" s="124" t="s">
        <v>505</v>
      </c>
      <c r="F33" s="376"/>
      <c r="G33" s="125"/>
      <c r="I33" s="552"/>
      <c r="J33" s="553"/>
      <c r="K33" s="554"/>
    </row>
    <row r="34" spans="1:13" ht="15" customHeight="1" thickBot="1">
      <c r="E34" s="34"/>
      <c r="F34" s="128"/>
      <c r="G34" s="125"/>
      <c r="I34" s="552"/>
      <c r="J34" s="553"/>
      <c r="K34" s="554"/>
      <c r="L34" s="6"/>
    </row>
    <row r="35" spans="1:13" ht="15" customHeight="1" thickTop="1">
      <c r="A35" s="521" t="s">
        <v>414</v>
      </c>
      <c r="B35" s="522"/>
      <c r="C35" s="523"/>
      <c r="D35" s="108"/>
      <c r="E35" s="137" t="s">
        <v>415</v>
      </c>
      <c r="F35" s="139">
        <f>IF(F28="",F31*F32*F33,F28*M28)</f>
        <v>0</v>
      </c>
      <c r="G35" s="118"/>
      <c r="H35" s="132"/>
      <c r="I35" s="552"/>
      <c r="J35" s="553"/>
      <c r="K35" s="554"/>
      <c r="L35" s="49"/>
    </row>
    <row r="36" spans="1:13" ht="15" customHeight="1" thickBot="1">
      <c r="A36" s="136" t="s">
        <v>409</v>
      </c>
      <c r="B36" s="291"/>
      <c r="C36" s="125"/>
      <c r="D36" s="109"/>
      <c r="E36" s="138" t="s">
        <v>411</v>
      </c>
      <c r="F36" s="135">
        <f>IF(B36="",0,B36/A33*365)</f>
        <v>0</v>
      </c>
      <c r="G36" s="120"/>
      <c r="H36" s="392"/>
      <c r="I36" s="552"/>
      <c r="J36" s="553"/>
      <c r="K36" s="554"/>
      <c r="L36" s="6"/>
      <c r="M36" s="100"/>
    </row>
    <row r="37" spans="1:13" ht="15" customHeight="1" thickTop="1" thickBot="1">
      <c r="A37" s="126"/>
      <c r="B37" s="121"/>
      <c r="C37" s="127"/>
      <c r="D37" s="110"/>
      <c r="E37" s="196" t="s">
        <v>483</v>
      </c>
      <c r="F37" s="299">
        <f>SUM(F35:F36)</f>
        <v>0</v>
      </c>
      <c r="G37" s="142"/>
      <c r="H37" s="110"/>
      <c r="I37" s="555"/>
      <c r="J37" s="556"/>
      <c r="K37" s="557"/>
      <c r="L37" s="11"/>
    </row>
    <row r="38" spans="1:13" ht="15" customHeight="1" thickTop="1">
      <c r="A38" s="148"/>
      <c r="B38" s="148"/>
      <c r="C38" s="148"/>
      <c r="D38" s="25"/>
      <c r="E38" s="25"/>
      <c r="F38" s="25"/>
      <c r="G38" s="25"/>
      <c r="H38" s="25"/>
      <c r="I38" s="116"/>
      <c r="J38" s="116"/>
      <c r="K38" s="387"/>
      <c r="L38" s="6"/>
    </row>
    <row r="39" spans="1:13" ht="15" customHeight="1">
      <c r="A39" s="524" t="s">
        <v>426</v>
      </c>
      <c r="B39" s="524"/>
      <c r="C39" s="524"/>
      <c r="D39" s="524"/>
      <c r="E39" s="349">
        <f>MAX(B32,F37)</f>
        <v>0</v>
      </c>
      <c r="F39" s="525" t="str">
        <f>IF(B32&lt;F37, "        Total Base Wages + Other + OT/Bonus/Comm/Tips Used to Qualify.",IF(F37&lt;B32,"        YTD Earnings Used to Qualify.",""))</f>
        <v/>
      </c>
      <c r="G39" s="526"/>
      <c r="H39" s="526"/>
      <c r="I39" s="526"/>
      <c r="J39" s="526"/>
      <c r="K39" s="526"/>
      <c r="L39" s="6"/>
    </row>
    <row r="40" spans="1:13" ht="15" customHeight="1" thickBot="1">
      <c r="A40" s="129"/>
      <c r="B40" s="542" t="str">
        <f>IF(B32=0,"",IF(F37=0,"",IF(F37-B32&gt;=3000,"Provide explanation for income calculation discrepancy.",IF(B32-F37&gt;=3000,"Provide explanation for income calculation discrepancy.",""))))</f>
        <v/>
      </c>
      <c r="C40" s="542"/>
      <c r="D40" s="542"/>
      <c r="E40" s="542"/>
      <c r="F40" s="542"/>
      <c r="G40" s="542"/>
      <c r="H40" s="542"/>
      <c r="I40" s="152"/>
      <c r="J40" s="152"/>
      <c r="K40" s="152"/>
      <c r="L40" s="39"/>
    </row>
    <row r="41" spans="1:13" ht="15" customHeight="1" thickTop="1">
      <c r="A41" s="274" t="s">
        <v>481</v>
      </c>
      <c r="I41" s="147"/>
      <c r="J41" s="147"/>
      <c r="K41" s="147"/>
      <c r="L41" s="39"/>
    </row>
    <row r="42" spans="1:13" ht="15" customHeight="1">
      <c r="A42" s="31" t="s">
        <v>332</v>
      </c>
      <c r="B42" s="562"/>
      <c r="C42" s="563"/>
      <c r="D42" s="563"/>
      <c r="E42" s="563"/>
      <c r="F42" s="563"/>
      <c r="G42" s="563"/>
      <c r="H42" s="564"/>
      <c r="I42" s="32"/>
      <c r="J42" s="546"/>
      <c r="K42" s="546"/>
    </row>
    <row r="43" spans="1:13" ht="15" customHeight="1" thickBot="1">
      <c r="A43" s="31"/>
      <c r="B43" s="54"/>
      <c r="C43" s="54"/>
      <c r="D43" s="396"/>
      <c r="E43" s="396"/>
      <c r="F43" s="396"/>
      <c r="G43" s="396"/>
      <c r="H43" s="396"/>
      <c r="I43" s="30"/>
      <c r="J43" s="387"/>
      <c r="K43" s="387"/>
      <c r="L43" s="6"/>
    </row>
    <row r="44" spans="1:13" ht="15" customHeight="1" thickTop="1">
      <c r="A44" s="204" t="s">
        <v>412</v>
      </c>
      <c r="B44" s="117"/>
      <c r="C44" s="118"/>
      <c r="D44" s="392"/>
      <c r="E44" s="204" t="s">
        <v>413</v>
      </c>
      <c r="F44" s="117"/>
      <c r="G44" s="118"/>
      <c r="H44" s="392"/>
      <c r="I44" s="488" t="s">
        <v>416</v>
      </c>
      <c r="J44" s="489"/>
      <c r="K44" s="490"/>
      <c r="L44" s="49"/>
    </row>
    <row r="45" spans="1:13" ht="15" customHeight="1">
      <c r="A45" s="119" t="s">
        <v>493</v>
      </c>
      <c r="B45" s="292"/>
      <c r="C45" s="120"/>
      <c r="D45" s="209"/>
      <c r="E45" s="123" t="s">
        <v>336</v>
      </c>
      <c r="F45" s="375"/>
      <c r="G45" s="133"/>
      <c r="H45" s="209"/>
      <c r="I45" s="549"/>
      <c r="J45" s="550"/>
      <c r="K45" s="551"/>
      <c r="L45" s="6"/>
      <c r="M45" s="5">
        <f>IF(F46="",0,IF(F46="1 (Annual)",1,IF(F46="12 (Monthly)",12,IF(F46="24 (Semi-Monthly)",24,IF(F46="26 (Bi-weekly)",26,IF(F46="52 (Weekly)",52))))))</f>
        <v>0</v>
      </c>
    </row>
    <row r="46" spans="1:13" ht="15" customHeight="1">
      <c r="A46" s="119" t="s">
        <v>482</v>
      </c>
      <c r="B46" s="292"/>
      <c r="C46" s="120"/>
      <c r="D46" s="110"/>
      <c r="E46" s="119" t="s">
        <v>491</v>
      </c>
      <c r="F46" s="378"/>
      <c r="G46" s="120"/>
      <c r="H46" s="110"/>
      <c r="I46" s="552"/>
      <c r="J46" s="553"/>
      <c r="K46" s="554"/>
      <c r="L46" s="6"/>
      <c r="M46" s="113">
        <f>F45*M45</f>
        <v>0</v>
      </c>
    </row>
    <row r="47" spans="1:13" ht="15" customHeight="1">
      <c r="A47" s="34" t="s">
        <v>408</v>
      </c>
      <c r="B47" s="289"/>
      <c r="C47" s="120"/>
      <c r="D47" s="25"/>
      <c r="E47" s="278" t="s">
        <v>492</v>
      </c>
      <c r="F47" s="279">
        <f>(B45/7)</f>
        <v>0</v>
      </c>
      <c r="G47" s="120"/>
      <c r="H47" s="25"/>
      <c r="I47" s="552"/>
      <c r="J47" s="553"/>
      <c r="K47" s="554"/>
      <c r="L47" s="11"/>
    </row>
    <row r="48" spans="1:13" ht="15" customHeight="1" thickBot="1">
      <c r="A48" s="143"/>
      <c r="B48" s="144"/>
      <c r="C48" s="122"/>
      <c r="D48" s="148"/>
      <c r="E48" s="119"/>
      <c r="G48" s="120"/>
      <c r="H48" s="148"/>
      <c r="I48" s="552"/>
      <c r="J48" s="553"/>
      <c r="K48" s="554"/>
      <c r="L48" s="6"/>
    </row>
    <row r="49" spans="1:13" ht="15" customHeight="1" thickTop="1" thickBot="1">
      <c r="A49" s="141" t="s">
        <v>410</v>
      </c>
      <c r="B49" s="350">
        <f>IF(B46="",0,B47/B46*B45)</f>
        <v>0</v>
      </c>
      <c r="C49" s="142"/>
      <c r="E49" s="119"/>
      <c r="F49" s="305"/>
      <c r="G49" s="120"/>
      <c r="I49" s="552"/>
      <c r="J49" s="553"/>
      <c r="K49" s="554"/>
      <c r="L49" s="6"/>
    </row>
    <row r="50" spans="1:13" ht="15" customHeight="1" thickTop="1">
      <c r="A50" s="140"/>
      <c r="B50" s="153"/>
      <c r="C50" s="6"/>
      <c r="E50" s="124"/>
      <c r="F50" s="306"/>
      <c r="G50" s="125"/>
      <c r="I50" s="552"/>
      <c r="J50" s="553"/>
      <c r="K50" s="554"/>
      <c r="L50" s="6"/>
    </row>
    <row r="51" spans="1:13" ht="15" customHeight="1" thickBot="1">
      <c r="A51" s="390"/>
      <c r="E51" s="34"/>
      <c r="F51" s="128"/>
      <c r="G51" s="125"/>
      <c r="I51" s="552"/>
      <c r="J51" s="553"/>
      <c r="K51" s="554"/>
      <c r="L51" s="39"/>
    </row>
    <row r="52" spans="1:13" ht="15" customHeight="1" thickTop="1">
      <c r="A52" s="521" t="s">
        <v>414</v>
      </c>
      <c r="B52" s="522"/>
      <c r="C52" s="523"/>
      <c r="D52" s="396"/>
      <c r="E52" s="137" t="s">
        <v>415</v>
      </c>
      <c r="F52" s="139">
        <f>IF(F45="",0,F46*F45*F47)</f>
        <v>0</v>
      </c>
      <c r="G52" s="118"/>
      <c r="H52" s="396"/>
      <c r="I52" s="552"/>
      <c r="J52" s="553"/>
      <c r="K52" s="554"/>
    </row>
    <row r="53" spans="1:13" ht="15" customHeight="1" thickBot="1">
      <c r="A53" s="136" t="s">
        <v>409</v>
      </c>
      <c r="B53" s="291"/>
      <c r="C53" s="125"/>
      <c r="D53" s="392"/>
      <c r="E53" s="138" t="s">
        <v>411</v>
      </c>
      <c r="F53" s="280">
        <f>IF(B53="",0,B53/B46*B45)</f>
        <v>0</v>
      </c>
      <c r="G53" s="120"/>
      <c r="H53" s="392"/>
      <c r="I53" s="552"/>
      <c r="J53" s="553"/>
      <c r="K53" s="554"/>
    </row>
    <row r="54" spans="1:13" ht="15" customHeight="1" thickTop="1" thickBot="1">
      <c r="A54" s="126"/>
      <c r="B54" s="121"/>
      <c r="C54" s="127"/>
      <c r="D54" s="110"/>
      <c r="E54" s="196" t="s">
        <v>483</v>
      </c>
      <c r="F54" s="299">
        <f>SUM(F52:F53)</f>
        <v>0</v>
      </c>
      <c r="G54" s="142"/>
      <c r="H54" s="110"/>
      <c r="I54" s="555"/>
      <c r="J54" s="556"/>
      <c r="K54" s="557"/>
      <c r="L54" s="6"/>
      <c r="M54" s="100"/>
    </row>
    <row r="55" spans="1:13" ht="15" customHeight="1" thickTop="1">
      <c r="A55" s="10"/>
      <c r="B55" s="397"/>
      <c r="C55" s="25"/>
      <c r="D55" s="25"/>
      <c r="E55" s="25"/>
      <c r="F55" s="25"/>
      <c r="G55" s="25"/>
      <c r="H55" s="25"/>
      <c r="I55" s="33"/>
      <c r="J55" s="25"/>
      <c r="K55" s="115"/>
      <c r="L55" s="6"/>
    </row>
    <row r="56" spans="1:13" ht="15" customHeight="1">
      <c r="A56" s="524" t="s">
        <v>484</v>
      </c>
      <c r="B56" s="524"/>
      <c r="C56" s="524"/>
      <c r="D56" s="524"/>
      <c r="E56" s="349">
        <f>MAX(B49,F54)</f>
        <v>0</v>
      </c>
      <c r="F56" s="525" t="str">
        <f>IF(B49&lt;F54, "        Total Base Wages + Other + OT/Bonus/Comm/Tips Used to Qualify.",IF(F54&lt;B49,"        YTD Earnings Used to Qualify.",""))</f>
        <v/>
      </c>
      <c r="G56" s="526"/>
      <c r="H56" s="526"/>
      <c r="I56" s="526"/>
      <c r="J56" s="526"/>
      <c r="K56" s="526"/>
      <c r="L56" s="11"/>
    </row>
    <row r="57" spans="1:13" ht="15" customHeight="1">
      <c r="A57" s="390"/>
      <c r="B57" s="390"/>
      <c r="C57" s="390"/>
      <c r="D57" s="390"/>
      <c r="E57" s="335"/>
      <c r="F57" s="334"/>
      <c r="G57" s="391"/>
      <c r="H57" s="391"/>
      <c r="I57" s="391"/>
      <c r="J57" s="391"/>
      <c r="K57" s="391"/>
      <c r="L57" s="11"/>
    </row>
    <row r="58" spans="1:13" ht="15" customHeight="1">
      <c r="A58" s="390"/>
      <c r="B58" s="390"/>
      <c r="C58" s="390"/>
      <c r="D58" s="390"/>
      <c r="E58" s="335"/>
      <c r="F58" s="334"/>
      <c r="G58" s="391"/>
      <c r="H58" s="391"/>
      <c r="I58" s="391"/>
      <c r="J58" s="391"/>
      <c r="K58" s="391"/>
      <c r="L58" s="11"/>
    </row>
    <row r="59" spans="1:13" ht="15" customHeight="1" thickBot="1">
      <c r="A59" s="341"/>
      <c r="I59" s="116"/>
      <c r="J59" s="116"/>
      <c r="K59" s="387"/>
      <c r="L59" s="6"/>
    </row>
    <row r="60" spans="1:13" ht="3" customHeight="1" thickTop="1">
      <c r="A60" s="310"/>
      <c r="B60" s="311"/>
      <c r="C60" s="311"/>
      <c r="D60" s="311"/>
      <c r="E60" s="311"/>
      <c r="F60" s="312"/>
      <c r="I60" s="116"/>
      <c r="J60" s="116"/>
      <c r="K60" s="387"/>
      <c r="L60" s="6"/>
    </row>
    <row r="61" spans="1:13" ht="15" customHeight="1">
      <c r="A61" s="527" t="s">
        <v>424</v>
      </c>
      <c r="B61" s="524"/>
      <c r="C61" s="177"/>
      <c r="D61" s="177"/>
      <c r="E61" s="352">
        <f>IF(E22="","0",E22+E39+E56)</f>
        <v>0</v>
      </c>
      <c r="F61" s="313"/>
      <c r="G61" s="110"/>
      <c r="H61" s="110"/>
      <c r="I61" s="33"/>
      <c r="K61" s="15"/>
    </row>
    <row r="62" spans="1:13" ht="3" customHeight="1" thickBot="1">
      <c r="A62" s="314"/>
      <c r="B62" s="315"/>
      <c r="C62" s="315"/>
      <c r="D62" s="315"/>
      <c r="E62" s="315"/>
      <c r="F62" s="316"/>
      <c r="G62" s="72"/>
      <c r="H62" s="72"/>
      <c r="I62" s="72"/>
      <c r="L62" s="5" t="s">
        <v>345</v>
      </c>
    </row>
    <row r="63" spans="1:13" ht="15" customHeight="1" thickTop="1">
      <c r="A63" s="341"/>
      <c r="B63" s="72"/>
      <c r="C63" s="72"/>
      <c r="D63" s="72"/>
      <c r="E63" s="72"/>
      <c r="F63" s="72"/>
      <c r="G63" s="72"/>
      <c r="H63" s="72"/>
      <c r="I63" s="72"/>
      <c r="K63" s="15"/>
    </row>
    <row r="64" spans="1:13" ht="15" customHeight="1">
      <c r="A64" s="275" t="s">
        <v>14</v>
      </c>
      <c r="B64" s="528" t="str">
        <f>IF(Household_Summary!C7="","",Household_Summary!C7)</f>
        <v/>
      </c>
      <c r="C64" s="529"/>
      <c r="D64" s="529"/>
      <c r="E64" s="529"/>
      <c r="F64" s="529"/>
      <c r="G64" s="529"/>
      <c r="H64" s="529"/>
      <c r="I64" s="530"/>
      <c r="K64" s="15"/>
    </row>
    <row r="65" spans="1:17" ht="15" customHeight="1" thickBot="1">
      <c r="A65" s="348" t="s">
        <v>510</v>
      </c>
      <c r="B65" s="531" t="str">
        <f>IF(Household_Summary!C16="","",Household_Summary!C16)</f>
        <v/>
      </c>
      <c r="C65" s="532"/>
      <c r="D65" s="532"/>
      <c r="E65" s="532"/>
      <c r="F65" s="532"/>
      <c r="G65" s="532"/>
      <c r="H65" s="532"/>
      <c r="I65" s="533"/>
      <c r="K65" s="15"/>
    </row>
    <row r="66" spans="1:17" ht="15" customHeight="1" thickTop="1" thickBot="1">
      <c r="A66" s="484" t="s">
        <v>343</v>
      </c>
      <c r="B66" s="534"/>
      <c r="C66" s="534"/>
      <c r="D66" s="534"/>
      <c r="E66" s="534"/>
      <c r="F66" s="534"/>
      <c r="G66" s="534"/>
      <c r="H66" s="534"/>
      <c r="I66" s="534"/>
      <c r="J66" s="534"/>
      <c r="K66" s="535"/>
      <c r="M66" s="5" t="s">
        <v>401</v>
      </c>
    </row>
    <row r="67" spans="1:17" ht="15" customHeight="1" thickTop="1" thickBot="1">
      <c r="A67" s="510" t="s">
        <v>341</v>
      </c>
      <c r="B67" s="511"/>
      <c r="C67" s="511"/>
      <c r="D67" s="511"/>
      <c r="E67" s="511"/>
      <c r="F67" s="512"/>
      <c r="G67" s="8"/>
      <c r="H67" s="8"/>
      <c r="I67" s="536" t="s">
        <v>478</v>
      </c>
      <c r="J67" s="537"/>
      <c r="K67" s="538"/>
      <c r="Q67" s="5" t="s">
        <v>378</v>
      </c>
    </row>
    <row r="68" spans="1:17" ht="15" customHeight="1" thickTop="1">
      <c r="A68" s="158" t="s">
        <v>514</v>
      </c>
      <c r="B68" s="293"/>
      <c r="C68" s="507" t="s">
        <v>340</v>
      </c>
      <c r="D68" s="508"/>
      <c r="E68" s="508"/>
      <c r="F68" s="509"/>
      <c r="G68" s="101"/>
      <c r="H68" s="101"/>
      <c r="I68" s="539"/>
      <c r="J68" s="540"/>
      <c r="K68" s="541"/>
      <c r="Q68" s="5">
        <f>IF(G68="",0,G70-G69+1)</f>
        <v>0</v>
      </c>
    </row>
    <row r="69" spans="1:17" ht="15" customHeight="1">
      <c r="A69" s="156" t="s">
        <v>515</v>
      </c>
      <c r="B69" s="379"/>
      <c r="C69" s="513"/>
      <c r="D69" s="473"/>
      <c r="E69" s="473"/>
      <c r="F69" s="474"/>
      <c r="G69" s="398"/>
      <c r="H69" s="398"/>
      <c r="I69" s="353"/>
      <c r="J69" s="354"/>
      <c r="K69" s="355"/>
    </row>
    <row r="70" spans="1:17" ht="15" customHeight="1">
      <c r="A70" s="156" t="s">
        <v>420</v>
      </c>
      <c r="B70" s="301">
        <f>B68*B69</f>
        <v>0</v>
      </c>
      <c r="C70" s="514"/>
      <c r="D70" s="475"/>
      <c r="E70" s="475"/>
      <c r="F70" s="476"/>
      <c r="G70" s="398"/>
      <c r="H70" s="398"/>
      <c r="I70" s="174"/>
      <c r="J70" s="175"/>
      <c r="K70" s="176"/>
    </row>
    <row r="71" spans="1:17" ht="15" customHeight="1" thickBot="1">
      <c r="A71" s="202"/>
      <c r="B71" s="155"/>
      <c r="C71" s="515"/>
      <c r="D71" s="477"/>
      <c r="E71" s="477"/>
      <c r="F71" s="478"/>
      <c r="G71" s="35"/>
      <c r="H71" s="35"/>
      <c r="I71" s="174"/>
      <c r="J71" s="175"/>
      <c r="K71" s="176"/>
    </row>
    <row r="72" spans="1:17" ht="15" customHeight="1" thickTop="1" thickBot="1">
      <c r="A72" s="510" t="s">
        <v>338</v>
      </c>
      <c r="B72" s="511"/>
      <c r="C72" s="511"/>
      <c r="D72" s="511"/>
      <c r="E72" s="511"/>
      <c r="F72" s="512"/>
      <c r="G72" s="17"/>
      <c r="H72" s="6"/>
      <c r="I72" s="174"/>
      <c r="J72" s="175"/>
      <c r="K72" s="176"/>
    </row>
    <row r="73" spans="1:17" ht="15" customHeight="1" thickTop="1">
      <c r="A73" s="154" t="s">
        <v>514</v>
      </c>
      <c r="B73" s="380"/>
      <c r="C73" s="507" t="s">
        <v>340</v>
      </c>
      <c r="D73" s="508"/>
      <c r="E73" s="508"/>
      <c r="F73" s="509"/>
      <c r="G73" s="17"/>
      <c r="H73" s="6"/>
      <c r="I73" s="174"/>
      <c r="J73" s="175"/>
      <c r="K73" s="176"/>
    </row>
    <row r="74" spans="1:17" ht="15" customHeight="1">
      <c r="A74" s="156" t="s">
        <v>515</v>
      </c>
      <c r="B74" s="381"/>
      <c r="C74" s="513"/>
      <c r="D74" s="473"/>
      <c r="E74" s="473"/>
      <c r="F74" s="474"/>
      <c r="G74" s="17"/>
      <c r="H74" s="6"/>
      <c r="I74" s="174"/>
      <c r="J74" s="175"/>
      <c r="K74" s="176"/>
    </row>
    <row r="75" spans="1:17" ht="15" customHeight="1">
      <c r="A75" s="156" t="s">
        <v>506</v>
      </c>
      <c r="B75" s="302">
        <f>B73*B74</f>
        <v>0</v>
      </c>
      <c r="C75" s="514"/>
      <c r="D75" s="475"/>
      <c r="E75" s="475"/>
      <c r="F75" s="476"/>
      <c r="G75" s="17"/>
      <c r="H75" s="6"/>
      <c r="I75" s="174"/>
      <c r="J75" s="175"/>
      <c r="K75" s="176"/>
    </row>
    <row r="76" spans="1:17" ht="15" customHeight="1" thickBot="1">
      <c r="A76" s="516" t="s">
        <v>479</v>
      </c>
      <c r="B76" s="517"/>
      <c r="C76" s="515"/>
      <c r="D76" s="477"/>
      <c r="E76" s="477"/>
      <c r="F76" s="478"/>
      <c r="G76" s="17"/>
      <c r="H76" s="6"/>
      <c r="I76" s="174"/>
      <c r="J76" s="175"/>
      <c r="K76" s="176"/>
    </row>
    <row r="77" spans="1:17" ht="15" customHeight="1" thickTop="1" thickBot="1">
      <c r="A77" s="510" t="s">
        <v>402</v>
      </c>
      <c r="B77" s="511"/>
      <c r="C77" s="511"/>
      <c r="D77" s="511"/>
      <c r="E77" s="511"/>
      <c r="F77" s="512"/>
      <c r="G77" s="8"/>
      <c r="H77" s="8"/>
      <c r="I77" s="174"/>
      <c r="J77" s="175"/>
      <c r="K77" s="176"/>
      <c r="M77" s="5" t="s">
        <v>402</v>
      </c>
      <c r="Q77" s="5" t="s">
        <v>404</v>
      </c>
    </row>
    <row r="78" spans="1:17" ht="15" customHeight="1" thickTop="1">
      <c r="A78" s="158" t="s">
        <v>339</v>
      </c>
      <c r="B78" s="293"/>
      <c r="C78" s="507" t="s">
        <v>340</v>
      </c>
      <c r="D78" s="508"/>
      <c r="E78" s="508"/>
      <c r="F78" s="509"/>
      <c r="G78" s="101"/>
      <c r="H78" s="101"/>
      <c r="I78" s="174"/>
      <c r="J78" s="175"/>
      <c r="K78" s="176"/>
      <c r="M78" s="5">
        <f>IF(B78="",0,B80-B79+1)</f>
        <v>0</v>
      </c>
      <c r="Q78" s="5">
        <f>IF(G78="",0,G80-G79+1)</f>
        <v>0</v>
      </c>
    </row>
    <row r="79" spans="1:17" ht="15" customHeight="1">
      <c r="A79" s="156" t="s">
        <v>406</v>
      </c>
      <c r="B79" s="288"/>
      <c r="C79" s="513"/>
      <c r="D79" s="473"/>
      <c r="E79" s="473"/>
      <c r="F79" s="474"/>
      <c r="G79" s="398"/>
      <c r="H79" s="398"/>
      <c r="I79" s="174"/>
      <c r="J79" s="175"/>
      <c r="K79" s="176"/>
    </row>
    <row r="80" spans="1:17" ht="15" customHeight="1">
      <c r="A80" s="156" t="s">
        <v>407</v>
      </c>
      <c r="B80" s="294"/>
      <c r="C80" s="514"/>
      <c r="D80" s="475"/>
      <c r="E80" s="475"/>
      <c r="F80" s="476"/>
      <c r="G80" s="398"/>
      <c r="H80" s="398"/>
      <c r="I80" s="174"/>
      <c r="J80" s="175"/>
      <c r="K80" s="176"/>
    </row>
    <row r="81" spans="1:13" ht="15" customHeight="1" thickBot="1">
      <c r="A81" s="157" t="s">
        <v>420</v>
      </c>
      <c r="B81" s="300">
        <f>IF(B78="",0,B78/M78*365)</f>
        <v>0</v>
      </c>
      <c r="C81" s="515"/>
      <c r="D81" s="477"/>
      <c r="E81" s="477"/>
      <c r="F81" s="478"/>
      <c r="G81" s="35"/>
      <c r="H81" s="35"/>
      <c r="I81" s="174"/>
      <c r="J81" s="175"/>
      <c r="K81" s="176"/>
    </row>
    <row r="82" spans="1:13" ht="15" customHeight="1" thickTop="1" thickBot="1">
      <c r="A82" s="510" t="s">
        <v>403</v>
      </c>
      <c r="B82" s="511"/>
      <c r="C82" s="511"/>
      <c r="D82" s="511"/>
      <c r="E82" s="511"/>
      <c r="F82" s="512"/>
      <c r="G82" s="149"/>
      <c r="H82" s="149"/>
      <c r="I82" s="174"/>
      <c r="J82" s="175"/>
      <c r="K82" s="176"/>
    </row>
    <row r="83" spans="1:13" ht="15" customHeight="1" thickTop="1">
      <c r="A83" s="154" t="s">
        <v>339</v>
      </c>
      <c r="B83" s="295"/>
      <c r="C83" s="507" t="s">
        <v>340</v>
      </c>
      <c r="D83" s="508"/>
      <c r="E83" s="508"/>
      <c r="F83" s="509"/>
      <c r="G83" s="149"/>
      <c r="H83" s="149"/>
      <c r="I83" s="174"/>
      <c r="J83" s="175"/>
      <c r="K83" s="176"/>
      <c r="M83" s="5" t="s">
        <v>402</v>
      </c>
    </row>
    <row r="84" spans="1:13" ht="15" customHeight="1">
      <c r="A84" s="156" t="s">
        <v>406</v>
      </c>
      <c r="B84" s="288"/>
      <c r="C84" s="513"/>
      <c r="D84" s="473"/>
      <c r="E84" s="473"/>
      <c r="F84" s="474"/>
      <c r="G84" s="149"/>
      <c r="H84" s="149"/>
      <c r="I84" s="174"/>
      <c r="J84" s="175"/>
      <c r="K84" s="176"/>
      <c r="M84" s="5">
        <f>IF(B83="",0,B85-B84+1)</f>
        <v>0</v>
      </c>
    </row>
    <row r="85" spans="1:13" ht="15" customHeight="1">
      <c r="A85" s="156" t="s">
        <v>407</v>
      </c>
      <c r="B85" s="288"/>
      <c r="C85" s="514"/>
      <c r="D85" s="475"/>
      <c r="E85" s="475"/>
      <c r="F85" s="476"/>
      <c r="G85" s="149"/>
      <c r="H85" s="149"/>
      <c r="I85" s="174"/>
      <c r="J85" s="175"/>
      <c r="K85" s="176"/>
    </row>
    <row r="86" spans="1:13" ht="15" customHeight="1" thickBot="1">
      <c r="A86" s="157" t="s">
        <v>420</v>
      </c>
      <c r="B86" s="300">
        <f>IF(B83="",0,B83/M84*365)</f>
        <v>0</v>
      </c>
      <c r="C86" s="515"/>
      <c r="D86" s="477"/>
      <c r="E86" s="477"/>
      <c r="F86" s="478"/>
      <c r="G86" s="149"/>
      <c r="H86" s="149"/>
      <c r="I86" s="174"/>
      <c r="J86" s="175"/>
      <c r="K86" s="176"/>
    </row>
    <row r="87" spans="1:13" ht="15" customHeight="1" thickTop="1" thickBot="1">
      <c r="A87" s="510" t="s">
        <v>516</v>
      </c>
      <c r="B87" s="511"/>
      <c r="C87" s="511"/>
      <c r="D87" s="511"/>
      <c r="E87" s="511"/>
      <c r="F87" s="512"/>
      <c r="G87" s="149"/>
      <c r="H87" s="149"/>
      <c r="I87" s="174"/>
      <c r="J87" s="175"/>
      <c r="K87" s="176"/>
    </row>
    <row r="88" spans="1:13" ht="15" customHeight="1" thickTop="1">
      <c r="A88" s="154" t="s">
        <v>517</v>
      </c>
      <c r="B88" s="295"/>
      <c r="C88" s="507" t="s">
        <v>340</v>
      </c>
      <c r="D88" s="508"/>
      <c r="E88" s="508"/>
      <c r="F88" s="509"/>
      <c r="G88" s="149"/>
      <c r="H88" s="149"/>
      <c r="I88" s="174"/>
      <c r="J88" s="175"/>
      <c r="K88" s="176"/>
    </row>
    <row r="89" spans="1:13" ht="15" customHeight="1">
      <c r="A89" s="156" t="s">
        <v>515</v>
      </c>
      <c r="B89" s="381"/>
      <c r="C89" s="473"/>
      <c r="D89" s="473"/>
      <c r="E89" s="473"/>
      <c r="F89" s="474"/>
      <c r="G89" s="149"/>
      <c r="H89" s="149"/>
      <c r="I89" s="174"/>
      <c r="J89" s="175"/>
      <c r="K89" s="176"/>
    </row>
    <row r="90" spans="1:13" ht="15" customHeight="1">
      <c r="A90" s="173" t="s">
        <v>420</v>
      </c>
      <c r="B90" s="303">
        <f>IF(B88="",0,B88*B89)</f>
        <v>0</v>
      </c>
      <c r="C90" s="475"/>
      <c r="D90" s="475"/>
      <c r="E90" s="475"/>
      <c r="F90" s="476"/>
      <c r="G90" s="149"/>
      <c r="H90" s="149"/>
      <c r="I90" s="174"/>
      <c r="J90" s="175"/>
      <c r="K90" s="176"/>
    </row>
    <row r="91" spans="1:13" ht="15" customHeight="1" thickBot="1">
      <c r="A91" s="479"/>
      <c r="B91" s="480"/>
      <c r="C91" s="477"/>
      <c r="D91" s="477"/>
      <c r="E91" s="477"/>
      <c r="F91" s="478"/>
      <c r="G91" s="149"/>
      <c r="H91" s="149"/>
      <c r="I91" s="174"/>
      <c r="J91" s="175"/>
      <c r="K91" s="176"/>
    </row>
    <row r="92" spans="1:13" ht="15" customHeight="1" thickTop="1" thickBot="1">
      <c r="A92" s="273"/>
      <c r="B92" s="35"/>
      <c r="C92" s="106"/>
      <c r="D92" s="106"/>
      <c r="E92" s="106"/>
      <c r="F92" s="273"/>
      <c r="G92" s="149"/>
      <c r="H92" s="149"/>
      <c r="I92" s="356"/>
      <c r="J92" s="106"/>
      <c r="K92" s="120"/>
    </row>
    <row r="93" spans="1:13" ht="5.0999999999999996" customHeight="1" thickTop="1">
      <c r="A93" s="317"/>
      <c r="B93" s="318"/>
      <c r="C93" s="319"/>
      <c r="D93" s="319"/>
      <c r="E93" s="319"/>
      <c r="F93" s="320"/>
      <c r="G93" s="149"/>
      <c r="H93" s="149"/>
      <c r="I93" s="356"/>
      <c r="J93" s="106"/>
      <c r="K93" s="120"/>
    </row>
    <row r="94" spans="1:13" ht="15" customHeight="1">
      <c r="A94" s="321" t="s">
        <v>422</v>
      </c>
      <c r="B94" s="349">
        <f>(B70+B75+B81+B86+B90)</f>
        <v>0</v>
      </c>
      <c r="C94" s="106"/>
      <c r="D94" s="106"/>
      <c r="E94" s="106"/>
      <c r="F94" s="322"/>
      <c r="G94" s="149"/>
      <c r="H94" s="149"/>
      <c r="I94" s="356"/>
      <c r="J94" s="106"/>
      <c r="K94" s="120"/>
    </row>
    <row r="95" spans="1:13" ht="5.0999999999999996" customHeight="1" thickBot="1">
      <c r="A95" s="323"/>
      <c r="B95" s="324"/>
      <c r="C95" s="325"/>
      <c r="D95" s="325"/>
      <c r="E95" s="325"/>
      <c r="F95" s="326"/>
      <c r="G95" s="37"/>
      <c r="H95" s="37"/>
      <c r="I95" s="481"/>
      <c r="J95" s="482"/>
      <c r="K95" s="483"/>
      <c r="L95" s="39"/>
    </row>
    <row r="96" spans="1:13" ht="15" customHeight="1" thickTop="1" thickBot="1">
      <c r="A96" s="389"/>
      <c r="B96" s="387"/>
      <c r="C96" s="37"/>
      <c r="D96" s="37"/>
      <c r="E96" s="37"/>
      <c r="F96" s="37"/>
      <c r="G96" s="37"/>
      <c r="H96" s="37"/>
      <c r="I96" s="272"/>
      <c r="J96" s="272"/>
      <c r="K96" s="272"/>
      <c r="L96" s="39"/>
    </row>
    <row r="97" spans="1:12" ht="15" customHeight="1" thickTop="1" thickBot="1">
      <c r="A97" s="484" t="s">
        <v>518</v>
      </c>
      <c r="B97" s="485"/>
      <c r="C97" s="485"/>
      <c r="D97" s="485"/>
      <c r="E97" s="485"/>
      <c r="F97" s="485"/>
      <c r="G97" s="485"/>
      <c r="H97" s="485"/>
      <c r="I97" s="485"/>
      <c r="J97" s="485"/>
      <c r="K97" s="486"/>
      <c r="L97" s="39"/>
    </row>
    <row r="98" spans="1:12" ht="15" customHeight="1" thickTop="1">
      <c r="A98" s="487" t="s">
        <v>503</v>
      </c>
      <c r="B98" s="487"/>
      <c r="C98" s="487"/>
      <c r="D98" s="487"/>
      <c r="E98" s="487"/>
      <c r="F98" s="344"/>
      <c r="G98" s="387"/>
      <c r="H98" s="341"/>
      <c r="I98" s="488" t="s">
        <v>416</v>
      </c>
      <c r="J98" s="489"/>
      <c r="K98" s="490"/>
    </row>
    <row r="99" spans="1:12" ht="15" customHeight="1" thickBot="1">
      <c r="A99" s="491" t="str">
        <f>IF(F98="","",IF(F98="Yes","Complete Tax Return Section. See alternative options in Income Calculation Manual",IF(F98="No", "Complete Profit and Loss Section.")))</f>
        <v/>
      </c>
      <c r="B99" s="491"/>
      <c r="C99" s="491"/>
      <c r="D99" s="491"/>
      <c r="E99" s="491"/>
      <c r="F99" s="491"/>
      <c r="G99" s="209"/>
      <c r="H99" s="209"/>
      <c r="I99" s="518"/>
      <c r="J99" s="473"/>
      <c r="K99" s="474"/>
      <c r="L99" s="8"/>
    </row>
    <row r="100" spans="1:12" ht="15" customHeight="1" thickTop="1">
      <c r="A100" s="357" t="s">
        <v>499</v>
      </c>
      <c r="B100" s="346"/>
      <c r="C100" s="117"/>
      <c r="D100" s="171"/>
      <c r="E100" s="358" t="s">
        <v>500</v>
      </c>
      <c r="F100" s="336"/>
      <c r="G100" s="25"/>
      <c r="H100" s="6"/>
      <c r="I100" s="519"/>
      <c r="J100" s="475"/>
      <c r="K100" s="476"/>
      <c r="L100" s="6"/>
    </row>
    <row r="101" spans="1:12" ht="15" customHeight="1">
      <c r="A101" s="167" t="s">
        <v>346</v>
      </c>
      <c r="B101" s="296"/>
      <c r="C101" s="6"/>
      <c r="D101" s="36"/>
      <c r="E101" s="169" t="s">
        <v>501</v>
      </c>
      <c r="F101" s="297"/>
      <c r="G101" s="36"/>
      <c r="H101" s="6"/>
      <c r="I101" s="519"/>
      <c r="J101" s="475"/>
      <c r="K101" s="476"/>
      <c r="L101" s="6"/>
    </row>
    <row r="102" spans="1:12" ht="15" customHeight="1">
      <c r="A102" s="167" t="s">
        <v>508</v>
      </c>
      <c r="B102" s="296"/>
      <c r="C102" s="6"/>
      <c r="D102" s="36"/>
      <c r="E102" s="169" t="s">
        <v>508</v>
      </c>
      <c r="F102" s="297"/>
      <c r="G102" s="36"/>
      <c r="H102" s="6"/>
      <c r="I102" s="519"/>
      <c r="J102" s="475"/>
      <c r="K102" s="476"/>
      <c r="L102" s="6"/>
    </row>
    <row r="103" spans="1:12" ht="15" customHeight="1" thickBot="1">
      <c r="A103" s="168" t="s">
        <v>347</v>
      </c>
      <c r="B103" s="304">
        <f>IF(SUM(B101,B102)&lt;0,0,(SUM(B101,B102)))</f>
        <v>0</v>
      </c>
      <c r="C103" s="6"/>
      <c r="D103" s="14"/>
      <c r="E103" s="169" t="s">
        <v>502</v>
      </c>
      <c r="F103" s="382"/>
      <c r="G103" s="14"/>
      <c r="H103" s="6"/>
      <c r="I103" s="519"/>
      <c r="J103" s="475"/>
      <c r="K103" s="476"/>
      <c r="L103" s="6"/>
    </row>
    <row r="104" spans="1:12" ht="15" customHeight="1" thickBot="1">
      <c r="A104" s="5"/>
      <c r="C104" s="389"/>
      <c r="D104" s="389"/>
      <c r="E104" s="347" t="s">
        <v>347</v>
      </c>
      <c r="F104" s="340">
        <f>IF(F101="",0,IF(SUM(F101,108)&lt;0,0,SUM(F101,F102)/F103)*12)</f>
        <v>0</v>
      </c>
      <c r="G104" s="389"/>
      <c r="H104" s="389"/>
      <c r="I104" s="519"/>
      <c r="J104" s="475"/>
      <c r="K104" s="476"/>
      <c r="L104" s="8"/>
    </row>
    <row r="105" spans="1:12" ht="15" customHeight="1" thickBot="1">
      <c r="A105" s="345"/>
      <c r="B105" s="343"/>
      <c r="C105" s="159"/>
      <c r="D105" s="159"/>
      <c r="E105" s="159"/>
      <c r="F105" s="160"/>
      <c r="G105" s="389"/>
      <c r="H105" s="6"/>
      <c r="I105" s="519"/>
      <c r="J105" s="475"/>
      <c r="K105" s="476"/>
    </row>
    <row r="106" spans="1:12" ht="15" customHeight="1" thickTop="1" thickBot="1">
      <c r="A106" s="7"/>
      <c r="B106" s="101"/>
      <c r="C106" s="389"/>
      <c r="D106" s="389"/>
      <c r="E106" s="389"/>
      <c r="F106" s="389"/>
      <c r="G106" s="389"/>
      <c r="H106" s="388"/>
      <c r="I106" s="519"/>
      <c r="J106" s="475"/>
      <c r="K106" s="476"/>
    </row>
    <row r="107" spans="1:12" ht="5.0999999999999996" customHeight="1" thickTop="1">
      <c r="A107" s="327"/>
      <c r="B107" s="328"/>
      <c r="C107" s="329"/>
      <c r="D107" s="329"/>
      <c r="E107" s="329"/>
      <c r="F107" s="320"/>
      <c r="G107" s="389"/>
      <c r="H107" s="388"/>
      <c r="I107" s="519"/>
      <c r="J107" s="475"/>
      <c r="K107" s="476"/>
    </row>
    <row r="108" spans="1:12" ht="15" customHeight="1">
      <c r="A108" s="501" t="s">
        <v>486</v>
      </c>
      <c r="B108" s="502"/>
      <c r="C108" s="502"/>
      <c r="D108" s="308"/>
      <c r="E108" s="298">
        <f>MAX(B103,F104)</f>
        <v>0</v>
      </c>
      <c r="F108" s="322"/>
      <c r="G108" s="389"/>
      <c r="H108" s="388"/>
      <c r="I108" s="519"/>
      <c r="J108" s="475"/>
      <c r="K108" s="476"/>
    </row>
    <row r="109" spans="1:12" ht="5.0999999999999996" customHeight="1" thickBot="1">
      <c r="A109" s="330"/>
      <c r="B109" s="331"/>
      <c r="C109" s="332"/>
      <c r="D109" s="332"/>
      <c r="E109" s="332"/>
      <c r="F109" s="333"/>
      <c r="G109" s="389"/>
      <c r="H109" s="388"/>
      <c r="I109" s="520"/>
      <c r="J109" s="477"/>
      <c r="K109" s="478"/>
    </row>
    <row r="110" spans="1:12" ht="15" customHeight="1" thickTop="1">
      <c r="A110" s="7"/>
      <c r="B110" s="101"/>
      <c r="C110" s="201"/>
      <c r="D110" s="201"/>
      <c r="E110" s="201"/>
      <c r="F110" s="201"/>
      <c r="G110" s="201"/>
      <c r="H110" s="199"/>
      <c r="I110" s="199"/>
      <c r="J110" s="199"/>
      <c r="K110" s="39"/>
    </row>
    <row r="111" spans="1:12" ht="15" customHeight="1">
      <c r="A111" s="7"/>
      <c r="B111" s="101"/>
      <c r="C111" s="201"/>
      <c r="D111" s="201"/>
      <c r="E111" s="201"/>
      <c r="F111" s="201"/>
      <c r="G111" s="201"/>
      <c r="H111" s="199"/>
      <c r="I111" s="199"/>
      <c r="J111" s="199"/>
      <c r="K111" s="39"/>
    </row>
    <row r="112" spans="1:12" ht="15" customHeight="1">
      <c r="A112" s="7"/>
      <c r="B112" s="101"/>
      <c r="C112" s="201"/>
      <c r="D112" s="201"/>
      <c r="E112" s="201"/>
      <c r="F112" s="201"/>
      <c r="G112" s="201"/>
      <c r="H112" s="199"/>
      <c r="I112" s="199"/>
      <c r="J112" s="199"/>
      <c r="K112" s="39"/>
    </row>
    <row r="113" spans="1:12" ht="15" customHeight="1">
      <c r="A113" s="7"/>
      <c r="B113" s="101"/>
      <c r="C113" s="201"/>
      <c r="D113" s="201"/>
      <c r="E113" s="201"/>
      <c r="F113" s="201"/>
      <c r="G113" s="201"/>
      <c r="H113" s="199"/>
      <c r="I113" s="199"/>
      <c r="J113" s="199"/>
      <c r="K113" s="39"/>
    </row>
    <row r="114" spans="1:12" ht="15" customHeight="1">
      <c r="A114" s="7"/>
      <c r="B114" s="101"/>
      <c r="C114" s="201"/>
      <c r="D114" s="201"/>
      <c r="E114" s="201"/>
      <c r="F114" s="201"/>
      <c r="G114" s="201"/>
      <c r="H114" s="199"/>
      <c r="I114" s="199"/>
      <c r="J114" s="199"/>
      <c r="K114" s="39"/>
    </row>
    <row r="115" spans="1:12" ht="15" customHeight="1">
      <c r="A115" s="7"/>
      <c r="B115" s="101"/>
      <c r="C115" s="201"/>
      <c r="D115" s="201"/>
      <c r="E115" s="201"/>
      <c r="F115" s="201"/>
      <c r="G115" s="201"/>
      <c r="H115" s="199"/>
      <c r="I115" s="199"/>
      <c r="J115" s="199"/>
      <c r="K115" s="39"/>
    </row>
    <row r="116" spans="1:12" ht="15" customHeight="1">
      <c r="A116" s="7"/>
      <c r="B116" s="101"/>
      <c r="C116" s="201"/>
      <c r="D116" s="201"/>
      <c r="E116" s="201"/>
      <c r="F116" s="201"/>
      <c r="G116" s="201"/>
      <c r="H116" s="199"/>
      <c r="I116" s="199"/>
      <c r="J116" s="199"/>
      <c r="K116" s="39"/>
    </row>
    <row r="117" spans="1:12" ht="15" customHeight="1">
      <c r="A117" s="7"/>
      <c r="B117" s="101"/>
      <c r="C117" s="201"/>
      <c r="D117" s="201"/>
      <c r="E117" s="201"/>
      <c r="F117" s="201"/>
      <c r="G117" s="201"/>
      <c r="H117" s="199"/>
      <c r="I117" s="199"/>
      <c r="J117" s="199"/>
      <c r="K117" s="39"/>
    </row>
    <row r="118" spans="1:12" ht="13.5" thickBot="1">
      <c r="B118" s="201"/>
      <c r="C118" s="16"/>
      <c r="D118" s="16"/>
      <c r="E118" s="16"/>
      <c r="F118" s="16"/>
      <c r="G118" s="16"/>
      <c r="H118" s="16"/>
    </row>
    <row r="119" spans="1:12" ht="25.5">
      <c r="B119" s="172" t="s">
        <v>417</v>
      </c>
      <c r="C119" s="166" t="s">
        <v>421</v>
      </c>
      <c r="D119" s="503" t="s">
        <v>498</v>
      </c>
      <c r="E119" s="504"/>
      <c r="F119" s="151" t="s">
        <v>323</v>
      </c>
      <c r="G119" s="12"/>
      <c r="H119" s="12"/>
      <c r="I119" s="6"/>
      <c r="J119" s="6"/>
      <c r="K119" s="15"/>
      <c r="L119" s="6"/>
    </row>
    <row r="120" spans="1:12" ht="15.75" customHeight="1">
      <c r="B120" s="161" t="s">
        <v>418</v>
      </c>
      <c r="C120" s="162"/>
      <c r="D120" s="505"/>
      <c r="E120" s="506"/>
      <c r="F120" s="150"/>
      <c r="G120" s="25"/>
      <c r="H120" s="25"/>
      <c r="I120" s="13"/>
      <c r="J120" s="6"/>
      <c r="K120" s="6"/>
      <c r="L120" s="6"/>
    </row>
    <row r="121" spans="1:12" ht="15.75" customHeight="1" thickBot="1">
      <c r="B121" s="163" t="s">
        <v>419</v>
      </c>
      <c r="C121" s="164"/>
      <c r="D121" s="471"/>
      <c r="E121" s="472"/>
      <c r="F121" s="165"/>
      <c r="G121" s="9"/>
      <c r="H121" s="9"/>
      <c r="I121" s="6"/>
      <c r="J121" s="6"/>
      <c r="K121" s="6"/>
      <c r="L121" s="6"/>
    </row>
    <row r="122" spans="1:12" ht="15.75" customHeight="1">
      <c r="B122" s="8"/>
      <c r="C122" s="36"/>
      <c r="D122" s="36"/>
      <c r="E122" s="36"/>
      <c r="F122" s="36"/>
      <c r="G122" s="36"/>
      <c r="H122" s="36"/>
      <c r="I122" s="16"/>
      <c r="J122" s="6"/>
      <c r="K122" s="27"/>
      <c r="L122" s="6"/>
    </row>
    <row r="123" spans="1:12" ht="15.75" customHeight="1">
      <c r="A123" s="7"/>
      <c r="B123" s="8"/>
      <c r="C123" s="37"/>
      <c r="D123" s="37"/>
      <c r="E123" s="37"/>
      <c r="F123" s="37"/>
      <c r="G123" s="37"/>
      <c r="H123" s="37"/>
      <c r="I123" s="16"/>
      <c r="J123" s="6"/>
      <c r="K123" s="38"/>
      <c r="L123" s="6"/>
    </row>
    <row r="124" spans="1:12" ht="15.75" customHeight="1">
      <c r="B124" s="17"/>
      <c r="C124" s="37"/>
      <c r="D124" s="37"/>
      <c r="E124" s="37"/>
      <c r="F124" s="37"/>
      <c r="G124" s="37"/>
      <c r="H124" s="37"/>
      <c r="I124" s="16"/>
      <c r="J124" s="6"/>
      <c r="K124" s="6"/>
      <c r="L124" s="13"/>
    </row>
    <row r="125" spans="1:12" ht="15.75" customHeight="1">
      <c r="B125" s="29"/>
      <c r="C125" s="18"/>
      <c r="D125" s="18"/>
      <c r="E125" s="18"/>
      <c r="F125" s="18"/>
      <c r="G125" s="18"/>
      <c r="H125" s="18"/>
      <c r="I125" s="111"/>
      <c r="J125" s="6"/>
      <c r="K125" s="6"/>
      <c r="L125" s="11"/>
    </row>
    <row r="126" spans="1:12" ht="15.75" customHeight="1">
      <c r="B126" s="17"/>
      <c r="C126" s="6"/>
      <c r="D126" s="6"/>
      <c r="E126" s="6"/>
      <c r="F126" s="6"/>
      <c r="G126" s="6"/>
      <c r="H126" s="6"/>
      <c r="I126" s="111"/>
      <c r="J126" s="6"/>
      <c r="K126" s="6"/>
      <c r="L126" s="11"/>
    </row>
    <row r="127" spans="1:12" ht="15.75" customHeight="1">
      <c r="B127" s="17"/>
      <c r="C127" s="18"/>
      <c r="D127" s="18"/>
      <c r="E127" s="18"/>
      <c r="F127" s="18"/>
      <c r="G127" s="18"/>
      <c r="H127" s="18"/>
      <c r="I127" s="111"/>
      <c r="J127" s="6"/>
      <c r="K127" s="19"/>
      <c r="L127" s="27"/>
    </row>
    <row r="128" spans="1:12" ht="15.75" customHeight="1">
      <c r="B128" s="17"/>
      <c r="C128" s="18"/>
      <c r="D128" s="18"/>
      <c r="E128" s="18"/>
      <c r="F128" s="18"/>
      <c r="G128" s="18"/>
      <c r="H128" s="18"/>
      <c r="I128" s="111"/>
      <c r="J128" s="205"/>
      <c r="K128" s="19"/>
      <c r="L128" s="12"/>
    </row>
    <row r="129" spans="2:9" ht="15.75" customHeight="1">
      <c r="B129" s="111"/>
      <c r="C129" s="18"/>
      <c r="D129" s="18"/>
      <c r="E129" s="18"/>
      <c r="F129" s="18"/>
      <c r="G129" s="18"/>
      <c r="H129" s="18"/>
      <c r="I129" s="111"/>
    </row>
  </sheetData>
  <sheetProtection password="CC78" sheet="1" objects="1" scenarios="1" selectLockedCells="1"/>
  <mergeCells count="61">
    <mergeCell ref="B23:H23"/>
    <mergeCell ref="B40:H40"/>
    <mergeCell ref="D121:E121"/>
    <mergeCell ref="A108:C108"/>
    <mergeCell ref="D119:E119"/>
    <mergeCell ref="D120:E120"/>
    <mergeCell ref="A98:E98"/>
    <mergeCell ref="A99:F99"/>
    <mergeCell ref="A97:K97"/>
    <mergeCell ref="A77:F77"/>
    <mergeCell ref="C78:F78"/>
    <mergeCell ref="C79:F81"/>
    <mergeCell ref="A82:F82"/>
    <mergeCell ref="C83:F83"/>
    <mergeCell ref="C84:F86"/>
    <mergeCell ref="A87:F87"/>
    <mergeCell ref="C88:F88"/>
    <mergeCell ref="C89:F91"/>
    <mergeCell ref="A91:B91"/>
    <mergeCell ref="I95:K95"/>
    <mergeCell ref="C69:F71"/>
    <mergeCell ref="A72:F72"/>
    <mergeCell ref="C73:F73"/>
    <mergeCell ref="C74:F76"/>
    <mergeCell ref="A76:B76"/>
    <mergeCell ref="A67:F67"/>
    <mergeCell ref="A56:D56"/>
    <mergeCell ref="F56:K56"/>
    <mergeCell ref="A61:B61"/>
    <mergeCell ref="B64:I64"/>
    <mergeCell ref="B65:I65"/>
    <mergeCell ref="A66:K66"/>
    <mergeCell ref="I67:K68"/>
    <mergeCell ref="C68:F68"/>
    <mergeCell ref="A39:D39"/>
    <mergeCell ref="F39:K39"/>
    <mergeCell ref="B42:H42"/>
    <mergeCell ref="J42:K42"/>
    <mergeCell ref="I44:K44"/>
    <mergeCell ref="B25:H25"/>
    <mergeCell ref="J25:K25"/>
    <mergeCell ref="I27:K27"/>
    <mergeCell ref="I28:K37"/>
    <mergeCell ref="E30:F30"/>
    <mergeCell ref="A35:C35"/>
    <mergeCell ref="I98:K98"/>
    <mergeCell ref="I99:K109"/>
    <mergeCell ref="A1:K3"/>
    <mergeCell ref="B4:I4"/>
    <mergeCell ref="B5:I5"/>
    <mergeCell ref="A6:K6"/>
    <mergeCell ref="B8:H8"/>
    <mergeCell ref="J8:K8"/>
    <mergeCell ref="I10:K10"/>
    <mergeCell ref="I11:K20"/>
    <mergeCell ref="E13:F13"/>
    <mergeCell ref="A18:C18"/>
    <mergeCell ref="A22:D22"/>
    <mergeCell ref="F22:K22"/>
    <mergeCell ref="I45:K54"/>
    <mergeCell ref="A52:C52"/>
  </mergeCells>
  <conditionalFormatting sqref="L127:L128">
    <cfRule type="expression" dxfId="84" priority="108">
      <formula>$J$126="No"</formula>
    </cfRule>
  </conditionalFormatting>
  <conditionalFormatting sqref="E108">
    <cfRule type="cellIs" dxfId="83" priority="105" operator="greaterThan">
      <formula>0</formula>
    </cfRule>
    <cfRule type="cellIs" dxfId="82" priority="106" operator="greaterThan">
      <formula>0</formula>
    </cfRule>
    <cfRule type="containsErrors" dxfId="81" priority="109">
      <formula>ISERROR(E108)</formula>
    </cfRule>
  </conditionalFormatting>
  <conditionalFormatting sqref="B100:B102 F100:F103 B68:B69 B73:B74 B88:B89 F98 B11:B13 B8:H8 F11:F12 F14:F16 B19 B25:H25 F28:F29 F31:F33 B36 B42:H42 B45:B47 B53 F45:F46 B28:B30 I11:K20 I28:K37 I45:K54 B78:B80 B83:B85">
    <cfRule type="notContainsBlanks" dxfId="80" priority="104">
      <formula>LEN(TRIM(B8))&gt;0</formula>
    </cfRule>
  </conditionalFormatting>
  <conditionalFormatting sqref="F104 B103 B94 B75 B81 B86 B90 B15 F20 E22 B32 F37 E39 B49 F54 E56:E58 E61">
    <cfRule type="cellIs" dxfId="79" priority="99" operator="greaterThan">
      <formula>0</formula>
    </cfRule>
  </conditionalFormatting>
  <conditionalFormatting sqref="B70">
    <cfRule type="cellIs" dxfId="78" priority="74" operator="greaterThan">
      <formula>0</formula>
    </cfRule>
    <cfRule type="cellIs" dxfId="77" priority="75" operator="greaterThan">
      <formula>0</formula>
    </cfRule>
  </conditionalFormatting>
  <conditionalFormatting sqref="F104">
    <cfRule type="containsErrors" dxfId="76" priority="8">
      <formula>ISERROR(F104)</formula>
    </cfRule>
  </conditionalFormatting>
  <conditionalFormatting sqref="I99:K109 C69:F71 C74:F76 C79:F81 C84:F86 C89:F91">
    <cfRule type="containsBlanks" dxfId="75" priority="6">
      <formula>LEN(TRIM(C69))=0</formula>
    </cfRule>
  </conditionalFormatting>
  <dataValidations disablePrompts="1" count="7">
    <dataValidation type="list" allowBlank="1" showInputMessage="1" showErrorMessage="1" sqref="F98">
      <formula1>"Yes,No"</formula1>
    </dataValidation>
    <dataValidation type="textLength" operator="lessThanOrEqual" allowBlank="1" showInputMessage="1" showErrorMessage="1" sqref="B80">
      <formula1>8</formula1>
    </dataValidation>
    <dataValidation type="textLength" operator="lessThanOrEqual" allowBlank="1" showInputMessage="1" showErrorMessage="1" error="Input in MM/DD/YY format." prompt="Input in MM/DD/YY format." sqref="B79 B28:B29 B11:B12 B84:B85">
      <formula1>6</formula1>
    </dataValidation>
    <dataValidation type="list" allowBlank="1" showInputMessage="1" showErrorMessage="1" sqref="F29 F12">
      <formula1>"1 (Annual), 12 (Monthly), 24 (Semi-Monthly), 26 (Bi-weekly),52 (Weekly)"</formula1>
    </dataValidation>
    <dataValidation allowBlank="1" showErrorMessage="1" prompt="Enter the type of income documentation used to qualify the household." sqref="J42 J8:J9 J25"/>
    <dataValidation type="list" allowBlank="1" showInputMessage="1" showErrorMessage="1" sqref="L5">
      <formula1>"2014, 2015"</formula1>
    </dataValidation>
    <dataValidation type="decimal" operator="greaterThan" allowBlank="1" showInputMessage="1" showErrorMessage="1" sqref="B68 B73 B78 B83 B88">
      <formula1>0</formula1>
    </dataValidation>
  </dataValidations>
  <pageMargins left="1.8541666666666699E-2" right="0.2" top="0.5" bottom="0.5" header="0.3" footer="0.05"/>
  <pageSetup scale="65" fitToHeight="0" orientation="portrait" r:id="rId1"/>
  <headerFooter>
    <oddFooter>&amp;L&amp;"-,Regular"&amp;10Effective:  03/25/2016&amp;C&amp;"-,Regular"&amp;10&amp;P of &amp;N&amp;R&amp;"-,Regular"&amp;10&amp;A</oddFooter>
  </headerFooter>
  <rowBreaks count="1" manualBreakCount="1">
    <brk id="63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97824A"/>
  </sheetPr>
  <dimension ref="A1:Q129"/>
  <sheetViews>
    <sheetView showGridLines="0" zoomScaleNormal="100" workbookViewId="0">
      <selection activeCell="B8" sqref="B8:H8"/>
    </sheetView>
  </sheetViews>
  <sheetFormatPr defaultColWidth="9" defaultRowHeight="15.75" customHeight="1"/>
  <cols>
    <col min="1" max="1" width="21.25" style="200" customWidth="1"/>
    <col min="2" max="2" width="20.625" style="5" customWidth="1"/>
    <col min="3" max="4" width="3.625" style="5" customWidth="1"/>
    <col min="5" max="5" width="20.125" style="5" customWidth="1"/>
    <col min="6" max="6" width="20.625" style="5" customWidth="1"/>
    <col min="7" max="7" width="3.625" style="5" customWidth="1"/>
    <col min="8" max="8" width="5.625" style="5" customWidth="1"/>
    <col min="9" max="9" width="8.75" style="5" customWidth="1"/>
    <col min="10" max="10" width="15.75" style="5" customWidth="1"/>
    <col min="11" max="11" width="19.375" style="5" customWidth="1"/>
    <col min="12" max="12" width="15.5" style="5" customWidth="1"/>
    <col min="13" max="13" width="12" style="5" customWidth="1"/>
    <col min="14" max="14" width="10.125" style="5" customWidth="1"/>
    <col min="15" max="16384" width="9" style="5"/>
  </cols>
  <sheetData>
    <row r="1" spans="1:13" ht="15" customHeight="1">
      <c r="A1" s="558" t="s">
        <v>436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145"/>
    </row>
    <row r="2" spans="1:13" ht="15" customHeight="1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145"/>
    </row>
    <row r="3" spans="1:13" ht="15" customHeight="1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146"/>
    </row>
    <row r="4" spans="1:13" ht="15" customHeight="1">
      <c r="A4" s="309" t="s">
        <v>14</v>
      </c>
      <c r="B4" s="559" t="str">
        <f>IF(Household_Summary!C7="","",Household_Summary!C7)</f>
        <v/>
      </c>
      <c r="C4" s="560"/>
      <c r="D4" s="560"/>
      <c r="E4" s="560"/>
      <c r="F4" s="560"/>
      <c r="G4" s="560"/>
      <c r="H4" s="560"/>
      <c r="I4" s="561"/>
      <c r="J4" s="28"/>
      <c r="K4" s="66"/>
    </row>
    <row r="5" spans="1:13" ht="15" customHeight="1" thickBot="1">
      <c r="A5" s="44" t="s">
        <v>429</v>
      </c>
      <c r="B5" s="531" t="str">
        <f>IF(Household_Summary!C17="","",Household_Summary!C17)</f>
        <v/>
      </c>
      <c r="C5" s="532"/>
      <c r="D5" s="532"/>
      <c r="E5" s="532"/>
      <c r="F5" s="532"/>
      <c r="G5" s="532"/>
      <c r="H5" s="532"/>
      <c r="I5" s="533"/>
      <c r="J5" s="200"/>
      <c r="K5" s="66"/>
      <c r="L5" s="102"/>
    </row>
    <row r="6" spans="1:13" ht="15" customHeight="1" thickTop="1" thickBot="1">
      <c r="A6" s="484" t="s">
        <v>423</v>
      </c>
      <c r="B6" s="485"/>
      <c r="C6" s="485"/>
      <c r="D6" s="485"/>
      <c r="E6" s="485"/>
      <c r="F6" s="485"/>
      <c r="G6" s="485"/>
      <c r="H6" s="485"/>
      <c r="I6" s="485"/>
      <c r="J6" s="485"/>
      <c r="K6" s="486"/>
      <c r="L6" s="182"/>
    </row>
    <row r="7" spans="1:13" ht="15" customHeight="1" thickTop="1">
      <c r="A7" s="390" t="s">
        <v>331</v>
      </c>
      <c r="J7" s="387"/>
      <c r="K7" s="387"/>
    </row>
    <row r="8" spans="1:13" ht="15" customHeight="1">
      <c r="A8" s="31" t="s">
        <v>332</v>
      </c>
      <c r="B8" s="562"/>
      <c r="C8" s="563"/>
      <c r="D8" s="563"/>
      <c r="E8" s="563"/>
      <c r="F8" s="563"/>
      <c r="G8" s="563"/>
      <c r="H8" s="564"/>
      <c r="I8" s="32"/>
      <c r="J8" s="546"/>
      <c r="K8" s="546"/>
    </row>
    <row r="9" spans="1:13" ht="15" customHeight="1" thickBot="1">
      <c r="A9" s="31"/>
      <c r="B9" s="132"/>
      <c r="C9" s="132"/>
      <c r="D9" s="132"/>
      <c r="E9" s="132"/>
      <c r="F9" s="132"/>
      <c r="G9" s="132"/>
      <c r="H9" s="132"/>
      <c r="I9" s="32"/>
      <c r="J9" s="392"/>
      <c r="K9" s="392"/>
    </row>
    <row r="10" spans="1:13" ht="15" customHeight="1" thickTop="1">
      <c r="A10" s="204" t="s">
        <v>412</v>
      </c>
      <c r="B10" s="117"/>
      <c r="C10" s="118"/>
      <c r="D10" s="6"/>
      <c r="E10" s="204" t="s">
        <v>413</v>
      </c>
      <c r="F10" s="117"/>
      <c r="G10" s="118"/>
      <c r="H10" s="6"/>
      <c r="I10" s="488" t="s">
        <v>416</v>
      </c>
      <c r="J10" s="489"/>
      <c r="K10" s="490"/>
    </row>
    <row r="11" spans="1:13" ht="15" customHeight="1">
      <c r="A11" s="119" t="s">
        <v>406</v>
      </c>
      <c r="B11" s="288"/>
      <c r="C11" s="120"/>
      <c r="E11" s="123" t="s">
        <v>333</v>
      </c>
      <c r="F11" s="375"/>
      <c r="G11" s="133"/>
      <c r="H11" s="134"/>
      <c r="I11" s="549"/>
      <c r="J11" s="550"/>
      <c r="K11" s="551"/>
      <c r="L11" s="49"/>
      <c r="M11" s="5">
        <f>IF(F12="",0,IF(F12="1 (Annual)",1,IF(F12="12 (Monthly)",12,IF(F12="24 (Semi-Monthly)",24,IF(F12="26 (Bi-weekly)",26,IF(F12="52 (Weekly)",52))))))</f>
        <v>0</v>
      </c>
    </row>
    <row r="12" spans="1:13" ht="15" customHeight="1">
      <c r="A12" s="119" t="s">
        <v>407</v>
      </c>
      <c r="B12" s="288"/>
      <c r="C12" s="120"/>
      <c r="E12" s="119" t="s">
        <v>334</v>
      </c>
      <c r="F12" s="290"/>
      <c r="G12" s="120"/>
      <c r="I12" s="552"/>
      <c r="J12" s="553"/>
      <c r="K12" s="554"/>
      <c r="M12" s="113">
        <f>F11*M11</f>
        <v>0</v>
      </c>
    </row>
    <row r="13" spans="1:13" ht="15" customHeight="1">
      <c r="A13" s="34" t="s">
        <v>408</v>
      </c>
      <c r="B13" s="289"/>
      <c r="C13" s="120"/>
      <c r="E13" s="547" t="s">
        <v>335</v>
      </c>
      <c r="F13" s="548"/>
      <c r="G13" s="120"/>
      <c r="I13" s="552"/>
      <c r="J13" s="553"/>
      <c r="K13" s="554"/>
    </row>
    <row r="14" spans="1:13" ht="15" customHeight="1" thickBot="1">
      <c r="A14" s="143"/>
      <c r="B14" s="144"/>
      <c r="C14" s="122"/>
      <c r="E14" s="119" t="s">
        <v>336</v>
      </c>
      <c r="F14" s="377"/>
      <c r="G14" s="120"/>
      <c r="I14" s="552"/>
      <c r="J14" s="553"/>
      <c r="K14" s="554"/>
      <c r="L14" s="11"/>
    </row>
    <row r="15" spans="1:13" ht="15" customHeight="1" thickTop="1" thickBot="1">
      <c r="A15" s="141" t="s">
        <v>410</v>
      </c>
      <c r="B15" s="350">
        <f>IF(B13="",0,B13/A16*365)</f>
        <v>0</v>
      </c>
      <c r="C15" s="142"/>
      <c r="E15" s="119" t="s">
        <v>491</v>
      </c>
      <c r="F15" s="376"/>
      <c r="G15" s="120"/>
      <c r="I15" s="552"/>
      <c r="J15" s="553"/>
      <c r="K15" s="554"/>
    </row>
    <row r="16" spans="1:13" ht="15" customHeight="1" thickTop="1">
      <c r="A16" s="140">
        <f>IF(B11="",0,B12-B11+1)</f>
        <v>0</v>
      </c>
      <c r="C16" s="112"/>
      <c r="D16" s="112"/>
      <c r="E16" s="124" t="s">
        <v>505</v>
      </c>
      <c r="F16" s="376"/>
      <c r="G16" s="125"/>
      <c r="H16" s="148"/>
      <c r="I16" s="552"/>
      <c r="J16" s="553"/>
      <c r="K16" s="554"/>
      <c r="M16" s="113"/>
    </row>
    <row r="17" spans="1:13" ht="15" customHeight="1" thickBot="1">
      <c r="D17" s="148"/>
      <c r="E17" s="34"/>
      <c r="F17" s="128"/>
      <c r="G17" s="125"/>
      <c r="H17" s="148"/>
      <c r="I17" s="552"/>
      <c r="J17" s="553"/>
      <c r="K17" s="554"/>
    </row>
    <row r="18" spans="1:13" ht="15" customHeight="1" thickTop="1">
      <c r="A18" s="521" t="s">
        <v>414</v>
      </c>
      <c r="B18" s="522"/>
      <c r="C18" s="523"/>
      <c r="D18" s="148"/>
      <c r="E18" s="137" t="s">
        <v>415</v>
      </c>
      <c r="F18" s="139">
        <f>IF(F11="",F14*F15*F16,F11*M11)</f>
        <v>0</v>
      </c>
      <c r="G18" s="118"/>
      <c r="H18" s="148"/>
      <c r="I18" s="552"/>
      <c r="J18" s="553"/>
      <c r="K18" s="554"/>
    </row>
    <row r="19" spans="1:13" ht="15" customHeight="1" thickBot="1">
      <c r="A19" s="136" t="s">
        <v>409</v>
      </c>
      <c r="B19" s="351"/>
      <c r="C19" s="125"/>
      <c r="D19" s="148"/>
      <c r="E19" s="138" t="s">
        <v>411</v>
      </c>
      <c r="F19" s="135">
        <f>IF(B19="",0,B19/A16*365)</f>
        <v>0</v>
      </c>
      <c r="G19" s="120"/>
      <c r="H19" s="148"/>
      <c r="I19" s="552"/>
      <c r="J19" s="553"/>
      <c r="K19" s="554"/>
    </row>
    <row r="20" spans="1:13" ht="15" customHeight="1" thickTop="1" thickBot="1">
      <c r="A20" s="126"/>
      <c r="B20" s="121"/>
      <c r="C20" s="127"/>
      <c r="D20" s="148"/>
      <c r="E20" s="184" t="s">
        <v>483</v>
      </c>
      <c r="F20" s="299">
        <f>SUM(F18:F19)</f>
        <v>0</v>
      </c>
      <c r="G20" s="142"/>
      <c r="H20" s="148"/>
      <c r="I20" s="555"/>
      <c r="J20" s="556"/>
      <c r="K20" s="557"/>
    </row>
    <row r="21" spans="1:13" ht="15" customHeight="1" thickTop="1">
      <c r="A21" s="148"/>
      <c r="B21" s="148"/>
      <c r="C21" s="148"/>
      <c r="D21" s="148"/>
      <c r="E21" s="148"/>
      <c r="F21" s="148"/>
      <c r="G21" s="148"/>
      <c r="H21" s="148"/>
      <c r="I21" s="114"/>
      <c r="J21" s="392"/>
      <c r="K21" s="135"/>
    </row>
    <row r="22" spans="1:13" ht="15" customHeight="1">
      <c r="A22" s="524" t="s">
        <v>427</v>
      </c>
      <c r="B22" s="524"/>
      <c r="C22" s="524"/>
      <c r="D22" s="524"/>
      <c r="E22" s="349">
        <f>MAX(B15,F20)</f>
        <v>0</v>
      </c>
      <c r="F22" s="525" t="str">
        <f>IF(B15&lt;F20, "        Total Base Wages + Other + OT/Bonus/Comm/Tips Used to Qualify.",IF(F20&lt;B15,"        YTD Earnings Used to Qualify.",""))</f>
        <v/>
      </c>
      <c r="G22" s="526"/>
      <c r="H22" s="526"/>
      <c r="I22" s="526"/>
      <c r="J22" s="526"/>
      <c r="K22" s="526"/>
      <c r="L22" s="39"/>
    </row>
    <row r="23" spans="1:13" ht="15" customHeight="1" thickBot="1">
      <c r="A23" s="129"/>
      <c r="B23" s="542" t="str">
        <f>IF(B15=0,"",IF(F20=0,"",IF(F20-B15&gt;=3000,"Provide explanation for income calculation discrepancy.",IF(B15-F20&gt;=3000,"Provide explanation for income calculation discrepancy.",""))))</f>
        <v/>
      </c>
      <c r="C23" s="542"/>
      <c r="D23" s="542"/>
      <c r="E23" s="542"/>
      <c r="F23" s="542"/>
      <c r="G23" s="542"/>
      <c r="H23" s="542"/>
      <c r="I23" s="130"/>
      <c r="J23" s="130"/>
      <c r="K23" s="131"/>
      <c r="L23" s="39"/>
    </row>
    <row r="24" spans="1:13" ht="15" customHeight="1" thickTop="1">
      <c r="A24" s="390" t="s">
        <v>337</v>
      </c>
    </row>
    <row r="25" spans="1:13" ht="15" customHeight="1">
      <c r="A25" s="31" t="s">
        <v>332</v>
      </c>
      <c r="B25" s="562"/>
      <c r="C25" s="563"/>
      <c r="D25" s="563"/>
      <c r="E25" s="563"/>
      <c r="F25" s="563"/>
      <c r="G25" s="563"/>
      <c r="H25" s="564"/>
      <c r="I25" s="32"/>
      <c r="J25" s="546"/>
      <c r="K25" s="546"/>
    </row>
    <row r="26" spans="1:13" ht="15" customHeight="1" thickBot="1">
      <c r="A26" s="341"/>
    </row>
    <row r="27" spans="1:13" ht="15" customHeight="1" thickTop="1">
      <c r="A27" s="204" t="s">
        <v>412</v>
      </c>
      <c r="B27" s="117"/>
      <c r="C27" s="118"/>
      <c r="E27" s="204" t="s">
        <v>413</v>
      </c>
      <c r="F27" s="117"/>
      <c r="G27" s="118"/>
      <c r="I27" s="488" t="s">
        <v>416</v>
      </c>
      <c r="J27" s="489"/>
      <c r="K27" s="490"/>
    </row>
    <row r="28" spans="1:13" ht="15" customHeight="1">
      <c r="A28" s="119" t="s">
        <v>406</v>
      </c>
      <c r="B28" s="288"/>
      <c r="C28" s="120"/>
      <c r="E28" s="123" t="s">
        <v>333</v>
      </c>
      <c r="F28" s="375"/>
      <c r="G28" s="133"/>
      <c r="I28" s="549"/>
      <c r="J28" s="550"/>
      <c r="K28" s="551"/>
      <c r="M28" s="5">
        <f>IF(F29="",0,IF(F29="1 (Annual)",1,IF(F29="12 (Monthly)",12,IF(F29="24 (Semi-Monthly)",24,IF(F29="26 (Bi-weekly)",26,IF(F29="52 (Weekly)",52))))))</f>
        <v>0</v>
      </c>
    </row>
    <row r="29" spans="1:13" ht="15" customHeight="1">
      <c r="A29" s="119" t="s">
        <v>407</v>
      </c>
      <c r="B29" s="288"/>
      <c r="C29" s="120"/>
      <c r="E29" s="119" t="s">
        <v>334</v>
      </c>
      <c r="F29" s="290"/>
      <c r="G29" s="120"/>
      <c r="I29" s="552"/>
      <c r="J29" s="553"/>
      <c r="K29" s="554"/>
      <c r="M29" s="113">
        <f>F28*M28</f>
        <v>0</v>
      </c>
    </row>
    <row r="30" spans="1:13" ht="15" customHeight="1">
      <c r="A30" s="34" t="s">
        <v>408</v>
      </c>
      <c r="B30" s="289"/>
      <c r="C30" s="120"/>
      <c r="E30" s="547" t="s">
        <v>335</v>
      </c>
      <c r="F30" s="548"/>
      <c r="G30" s="120"/>
      <c r="I30" s="552"/>
      <c r="J30" s="553"/>
      <c r="K30" s="554"/>
    </row>
    <row r="31" spans="1:13" ht="15" customHeight="1" thickBot="1">
      <c r="A31" s="143"/>
      <c r="B31" s="144"/>
      <c r="C31" s="122"/>
      <c r="E31" s="119" t="s">
        <v>336</v>
      </c>
      <c r="F31" s="377"/>
      <c r="G31" s="120"/>
      <c r="I31" s="552"/>
      <c r="J31" s="553"/>
      <c r="K31" s="554"/>
    </row>
    <row r="32" spans="1:13" ht="15" customHeight="1" thickTop="1" thickBot="1">
      <c r="A32" s="141" t="s">
        <v>410</v>
      </c>
      <c r="B32" s="350">
        <f>IF(B30="",0,B30/A33*365)</f>
        <v>0</v>
      </c>
      <c r="C32" s="142"/>
      <c r="E32" s="119" t="s">
        <v>491</v>
      </c>
      <c r="F32" s="376"/>
      <c r="G32" s="120"/>
      <c r="I32" s="552"/>
      <c r="J32" s="553"/>
      <c r="K32" s="554"/>
    </row>
    <row r="33" spans="1:13" ht="15" customHeight="1" thickTop="1">
      <c r="A33" s="140">
        <f>IF(B28="",0,B29-B28+1)</f>
        <v>0</v>
      </c>
      <c r="C33" s="112"/>
      <c r="E33" s="124" t="s">
        <v>505</v>
      </c>
      <c r="F33" s="376"/>
      <c r="G33" s="125"/>
      <c r="I33" s="552"/>
      <c r="J33" s="553"/>
      <c r="K33" s="554"/>
    </row>
    <row r="34" spans="1:13" ht="15" customHeight="1" thickBot="1">
      <c r="A34" s="341"/>
      <c r="E34" s="34"/>
      <c r="F34" s="128"/>
      <c r="G34" s="125"/>
      <c r="I34" s="552"/>
      <c r="J34" s="553"/>
      <c r="K34" s="554"/>
      <c r="L34" s="6"/>
    </row>
    <row r="35" spans="1:13" ht="15" customHeight="1" thickTop="1">
      <c r="A35" s="521" t="s">
        <v>414</v>
      </c>
      <c r="B35" s="522"/>
      <c r="C35" s="523"/>
      <c r="D35" s="399"/>
      <c r="E35" s="137" t="s">
        <v>415</v>
      </c>
      <c r="F35" s="139">
        <f>IF(F28="",F31*F32*F33,F28*M28)</f>
        <v>0</v>
      </c>
      <c r="G35" s="118"/>
      <c r="H35" s="132"/>
      <c r="I35" s="552"/>
      <c r="J35" s="553"/>
      <c r="K35" s="554"/>
      <c r="L35" s="49"/>
    </row>
    <row r="36" spans="1:13" ht="15" customHeight="1" thickBot="1">
      <c r="A36" s="136" t="s">
        <v>409</v>
      </c>
      <c r="B36" s="291"/>
      <c r="C36" s="125"/>
      <c r="D36" s="387"/>
      <c r="E36" s="138" t="s">
        <v>411</v>
      </c>
      <c r="F36" s="135">
        <f>IF(B36="",0,B36/A33*365)</f>
        <v>0</v>
      </c>
      <c r="G36" s="120"/>
      <c r="H36" s="392"/>
      <c r="I36" s="552"/>
      <c r="J36" s="553"/>
      <c r="K36" s="554"/>
      <c r="L36" s="6"/>
      <c r="M36" s="100"/>
    </row>
    <row r="37" spans="1:13" ht="15" customHeight="1" thickTop="1" thickBot="1">
      <c r="A37" s="126"/>
      <c r="B37" s="121"/>
      <c r="C37" s="127"/>
      <c r="D37" s="110"/>
      <c r="E37" s="196" t="s">
        <v>483</v>
      </c>
      <c r="F37" s="299">
        <f>SUM(F35:F36)</f>
        <v>0</v>
      </c>
      <c r="G37" s="142"/>
      <c r="H37" s="110"/>
      <c r="I37" s="555"/>
      <c r="J37" s="556"/>
      <c r="K37" s="557"/>
      <c r="L37" s="11"/>
    </row>
    <row r="38" spans="1:13" ht="15" customHeight="1" thickTop="1">
      <c r="A38" s="148"/>
      <c r="B38" s="148"/>
      <c r="C38" s="148"/>
      <c r="D38" s="25"/>
      <c r="E38" s="25"/>
      <c r="F38" s="25"/>
      <c r="G38" s="25"/>
      <c r="H38" s="25"/>
      <c r="I38" s="116"/>
      <c r="J38" s="116"/>
      <c r="K38" s="387"/>
      <c r="L38" s="6"/>
    </row>
    <row r="39" spans="1:13" ht="15" customHeight="1">
      <c r="A39" s="524" t="s">
        <v>426</v>
      </c>
      <c r="B39" s="524"/>
      <c r="C39" s="524"/>
      <c r="D39" s="524"/>
      <c r="E39" s="349">
        <f>MAX(B32,F37)</f>
        <v>0</v>
      </c>
      <c r="F39" s="525" t="str">
        <f>IF(B32&lt;F37, "        Total Base Wages + Other + OT/Bonus/Comm/Tips Used to Qualify.",IF(F37&lt;B32,"        YTD Earnings Used to Qualify.",""))</f>
        <v/>
      </c>
      <c r="G39" s="526"/>
      <c r="H39" s="526"/>
      <c r="I39" s="526"/>
      <c r="J39" s="526"/>
      <c r="K39" s="526"/>
      <c r="L39" s="6"/>
    </row>
    <row r="40" spans="1:13" ht="15" customHeight="1" thickBot="1">
      <c r="A40" s="129"/>
      <c r="B40" s="542" t="str">
        <f>IF(B32=0,"",IF(F37=0,"",IF(F37-B32&gt;=3000,"Provide explanation for income calculation discrepancy.",IF(B32-F37&gt;=3000,"Provide explanation for income calculation discrepancy.",""))))</f>
        <v/>
      </c>
      <c r="C40" s="542"/>
      <c r="D40" s="542"/>
      <c r="E40" s="542"/>
      <c r="F40" s="542"/>
      <c r="G40" s="542"/>
      <c r="H40" s="542"/>
      <c r="I40" s="152"/>
      <c r="J40" s="152"/>
      <c r="K40" s="152"/>
      <c r="L40" s="39"/>
    </row>
    <row r="41" spans="1:13" ht="15" customHeight="1" thickTop="1">
      <c r="A41" s="274" t="s">
        <v>481</v>
      </c>
      <c r="I41" s="147"/>
      <c r="J41" s="147"/>
      <c r="K41" s="147"/>
      <c r="L41" s="39"/>
    </row>
    <row r="42" spans="1:13" ht="15" customHeight="1">
      <c r="A42" s="31" t="s">
        <v>332</v>
      </c>
      <c r="B42" s="562"/>
      <c r="C42" s="563"/>
      <c r="D42" s="563"/>
      <c r="E42" s="563"/>
      <c r="F42" s="563"/>
      <c r="G42" s="563"/>
      <c r="H42" s="564"/>
      <c r="I42" s="32"/>
      <c r="J42" s="546"/>
      <c r="K42" s="546"/>
    </row>
    <row r="43" spans="1:13" ht="15" customHeight="1" thickBot="1">
      <c r="A43" s="31"/>
      <c r="B43" s="54"/>
      <c r="C43" s="54"/>
      <c r="D43" s="396"/>
      <c r="E43" s="396"/>
      <c r="F43" s="396"/>
      <c r="G43" s="396"/>
      <c r="H43" s="396"/>
      <c r="I43" s="30"/>
      <c r="J43" s="387"/>
      <c r="K43" s="387"/>
      <c r="L43" s="6"/>
    </row>
    <row r="44" spans="1:13" ht="15" customHeight="1" thickTop="1">
      <c r="A44" s="204" t="s">
        <v>412</v>
      </c>
      <c r="B44" s="117"/>
      <c r="C44" s="118"/>
      <c r="D44" s="105"/>
      <c r="E44" s="204" t="s">
        <v>413</v>
      </c>
      <c r="F44" s="117"/>
      <c r="G44" s="118"/>
      <c r="H44" s="392"/>
      <c r="I44" s="488" t="s">
        <v>416</v>
      </c>
      <c r="J44" s="489"/>
      <c r="K44" s="490"/>
      <c r="L44" s="49"/>
    </row>
    <row r="45" spans="1:13" ht="15" customHeight="1">
      <c r="A45" s="119" t="s">
        <v>493</v>
      </c>
      <c r="B45" s="292"/>
      <c r="C45" s="120"/>
      <c r="D45" s="104"/>
      <c r="E45" s="123" t="s">
        <v>336</v>
      </c>
      <c r="F45" s="375"/>
      <c r="G45" s="133"/>
      <c r="H45" s="209"/>
      <c r="I45" s="549"/>
      <c r="J45" s="550"/>
      <c r="K45" s="551"/>
      <c r="L45" s="6"/>
      <c r="M45" s="5">
        <f>IF(F46="",0,IF(F46="1 (Annual)",1,IF(F46="12 (Monthly)",12,IF(F46="24 (Semi-Monthly)",24,IF(F46="26 (Bi-weekly)",26,IF(F46="52 (Weekly)",52))))))</f>
        <v>0</v>
      </c>
    </row>
    <row r="46" spans="1:13" ht="15" customHeight="1">
      <c r="A46" s="119" t="s">
        <v>482</v>
      </c>
      <c r="B46" s="292"/>
      <c r="C46" s="120"/>
      <c r="D46" s="110"/>
      <c r="E46" s="119" t="s">
        <v>491</v>
      </c>
      <c r="F46" s="378"/>
      <c r="G46" s="120"/>
      <c r="H46" s="110"/>
      <c r="I46" s="552"/>
      <c r="J46" s="553"/>
      <c r="K46" s="554"/>
      <c r="L46" s="6"/>
      <c r="M46" s="113">
        <f>F45*M45</f>
        <v>0</v>
      </c>
    </row>
    <row r="47" spans="1:13" ht="15" customHeight="1">
      <c r="A47" s="34" t="s">
        <v>408</v>
      </c>
      <c r="B47" s="289"/>
      <c r="C47" s="120"/>
      <c r="D47" s="25"/>
      <c r="E47" s="278" t="s">
        <v>492</v>
      </c>
      <c r="F47" s="279">
        <f>(B45/7)</f>
        <v>0</v>
      </c>
      <c r="G47" s="120"/>
      <c r="H47" s="25"/>
      <c r="I47" s="552"/>
      <c r="J47" s="553"/>
      <c r="K47" s="554"/>
      <c r="L47" s="11"/>
    </row>
    <row r="48" spans="1:13" ht="15" customHeight="1" thickBot="1">
      <c r="A48" s="143"/>
      <c r="B48" s="144"/>
      <c r="C48" s="122"/>
      <c r="D48" s="148"/>
      <c r="E48" s="119"/>
      <c r="G48" s="120"/>
      <c r="H48" s="148"/>
      <c r="I48" s="552"/>
      <c r="J48" s="553"/>
      <c r="K48" s="554"/>
      <c r="L48" s="6"/>
    </row>
    <row r="49" spans="1:13" ht="15" customHeight="1" thickTop="1" thickBot="1">
      <c r="A49" s="141" t="s">
        <v>410</v>
      </c>
      <c r="B49" s="350">
        <f>IF(B46="",0,B47/B46*B45)</f>
        <v>0</v>
      </c>
      <c r="C49" s="142"/>
      <c r="E49" s="119"/>
      <c r="F49" s="305"/>
      <c r="G49" s="120"/>
      <c r="I49" s="552"/>
      <c r="J49" s="553"/>
      <c r="K49" s="554"/>
      <c r="L49" s="6"/>
    </row>
    <row r="50" spans="1:13" ht="15" customHeight="1" thickTop="1">
      <c r="A50" s="140"/>
      <c r="B50" s="153"/>
      <c r="C50" s="6"/>
      <c r="E50" s="124"/>
      <c r="F50" s="306"/>
      <c r="G50" s="125"/>
      <c r="I50" s="552"/>
      <c r="J50" s="553"/>
      <c r="K50" s="554"/>
      <c r="L50" s="6"/>
    </row>
    <row r="51" spans="1:13" ht="15" customHeight="1" thickBot="1">
      <c r="A51" s="274"/>
      <c r="E51" s="34"/>
      <c r="F51" s="128"/>
      <c r="G51" s="125"/>
      <c r="I51" s="552"/>
      <c r="J51" s="553"/>
      <c r="K51" s="554"/>
      <c r="L51" s="39"/>
    </row>
    <row r="52" spans="1:13" ht="15" customHeight="1" thickTop="1">
      <c r="A52" s="521" t="s">
        <v>414</v>
      </c>
      <c r="B52" s="522"/>
      <c r="C52" s="523"/>
      <c r="D52" s="107"/>
      <c r="E52" s="137" t="s">
        <v>415</v>
      </c>
      <c r="F52" s="139">
        <f>IF(F45="",0,F46*F45*F47)</f>
        <v>0</v>
      </c>
      <c r="G52" s="118"/>
      <c r="H52" s="396"/>
      <c r="I52" s="552"/>
      <c r="J52" s="553"/>
      <c r="K52" s="554"/>
    </row>
    <row r="53" spans="1:13" ht="15" customHeight="1" thickBot="1">
      <c r="A53" s="136" t="s">
        <v>409</v>
      </c>
      <c r="B53" s="291"/>
      <c r="C53" s="125"/>
      <c r="D53" s="105"/>
      <c r="E53" s="138" t="s">
        <v>411</v>
      </c>
      <c r="F53" s="280">
        <f>IF(B53="",0,B53/B46*B45)</f>
        <v>0</v>
      </c>
      <c r="G53" s="120"/>
      <c r="H53" s="392"/>
      <c r="I53" s="552"/>
      <c r="J53" s="553"/>
      <c r="K53" s="554"/>
    </row>
    <row r="54" spans="1:13" ht="15" customHeight="1" thickTop="1" thickBot="1">
      <c r="A54" s="126"/>
      <c r="B54" s="121"/>
      <c r="C54" s="127"/>
      <c r="D54" s="110"/>
      <c r="E54" s="196" t="s">
        <v>483</v>
      </c>
      <c r="F54" s="299">
        <f>SUM(F52:F53)</f>
        <v>0</v>
      </c>
      <c r="G54" s="142"/>
      <c r="H54" s="110"/>
      <c r="I54" s="555"/>
      <c r="J54" s="556"/>
      <c r="K54" s="557"/>
      <c r="L54" s="6"/>
      <c r="M54" s="100"/>
    </row>
    <row r="55" spans="1:13" ht="15" customHeight="1" thickTop="1">
      <c r="A55" s="10"/>
      <c r="B55" s="397"/>
      <c r="C55" s="25"/>
      <c r="D55" s="25"/>
      <c r="E55" s="25"/>
      <c r="F55" s="25"/>
      <c r="G55" s="25"/>
      <c r="H55" s="25"/>
      <c r="I55" s="33"/>
      <c r="J55" s="25"/>
      <c r="K55" s="115"/>
      <c r="L55" s="6"/>
    </row>
    <row r="56" spans="1:13" ht="15" customHeight="1">
      <c r="A56" s="524" t="s">
        <v>484</v>
      </c>
      <c r="B56" s="524"/>
      <c r="C56" s="524"/>
      <c r="D56" s="524"/>
      <c r="E56" s="349">
        <f>MAX(B49,F54)</f>
        <v>0</v>
      </c>
      <c r="F56" s="525" t="str">
        <f>IF(B49&lt;F54, "        Total Base Wages + Other + OT/Bonus/Comm/Tips Used to Qualify.",IF(F54&lt;B49,"        YTD Earnings Used to Qualify.",""))</f>
        <v/>
      </c>
      <c r="G56" s="526"/>
      <c r="H56" s="526"/>
      <c r="I56" s="526"/>
      <c r="J56" s="526"/>
      <c r="K56" s="526"/>
      <c r="L56" s="11"/>
    </row>
    <row r="57" spans="1:13" ht="15" customHeight="1">
      <c r="A57" s="390"/>
      <c r="B57" s="390"/>
      <c r="C57" s="390"/>
      <c r="D57" s="390"/>
      <c r="E57" s="335"/>
      <c r="F57" s="334"/>
      <c r="G57" s="391"/>
      <c r="H57" s="391"/>
      <c r="I57" s="391"/>
      <c r="J57" s="391"/>
      <c r="K57" s="391"/>
      <c r="L57" s="11"/>
    </row>
    <row r="58" spans="1:13" ht="15" customHeight="1">
      <c r="A58" s="390"/>
      <c r="B58" s="390"/>
      <c r="C58" s="390"/>
      <c r="D58" s="390"/>
      <c r="E58" s="335"/>
      <c r="F58" s="334"/>
      <c r="G58" s="391"/>
      <c r="H58" s="391"/>
      <c r="I58" s="391"/>
      <c r="J58" s="391"/>
      <c r="K58" s="391"/>
      <c r="L58" s="11"/>
    </row>
    <row r="59" spans="1:13" ht="15" customHeight="1" thickBot="1">
      <c r="A59" s="341"/>
      <c r="I59" s="116"/>
      <c r="J59" s="116"/>
      <c r="K59" s="387"/>
      <c r="L59" s="6"/>
    </row>
    <row r="60" spans="1:13" ht="3" customHeight="1" thickTop="1">
      <c r="A60" s="310"/>
      <c r="B60" s="311"/>
      <c r="C60" s="311"/>
      <c r="D60" s="311"/>
      <c r="E60" s="311"/>
      <c r="F60" s="312"/>
      <c r="I60" s="116"/>
      <c r="J60" s="116"/>
      <c r="K60" s="387"/>
      <c r="L60" s="6"/>
    </row>
    <row r="61" spans="1:13" ht="15" customHeight="1">
      <c r="A61" s="527" t="s">
        <v>424</v>
      </c>
      <c r="B61" s="524"/>
      <c r="C61" s="177"/>
      <c r="D61" s="177"/>
      <c r="E61" s="352">
        <f>IF(E22="","0",E22+E39+E56)</f>
        <v>0</v>
      </c>
      <c r="F61" s="313"/>
      <c r="G61" s="110"/>
      <c r="H61" s="110"/>
      <c r="I61" s="33"/>
      <c r="K61" s="15"/>
    </row>
    <row r="62" spans="1:13" ht="3" customHeight="1" thickBot="1">
      <c r="A62" s="314"/>
      <c r="B62" s="315"/>
      <c r="C62" s="315"/>
      <c r="D62" s="315"/>
      <c r="E62" s="315"/>
      <c r="F62" s="316"/>
      <c r="G62" s="72"/>
      <c r="H62" s="72"/>
      <c r="I62" s="72"/>
      <c r="L62" s="5" t="s">
        <v>345</v>
      </c>
    </row>
    <row r="63" spans="1:13" ht="15" customHeight="1" thickTop="1">
      <c r="A63" s="271"/>
      <c r="B63" s="72"/>
      <c r="C63" s="72"/>
      <c r="D63" s="72"/>
      <c r="E63" s="72"/>
      <c r="F63" s="72"/>
      <c r="G63" s="72"/>
      <c r="H63" s="72"/>
      <c r="I63" s="72"/>
      <c r="K63" s="15"/>
    </row>
    <row r="64" spans="1:13" ht="15" customHeight="1">
      <c r="A64" s="275" t="s">
        <v>14</v>
      </c>
      <c r="B64" s="528" t="str">
        <f>IF(Household_Summary!C7="","",Household_Summary!C7)</f>
        <v/>
      </c>
      <c r="C64" s="529"/>
      <c r="D64" s="529"/>
      <c r="E64" s="529"/>
      <c r="F64" s="529"/>
      <c r="G64" s="529"/>
      <c r="H64" s="529"/>
      <c r="I64" s="530"/>
      <c r="K64" s="15"/>
    </row>
    <row r="65" spans="1:17" ht="15" customHeight="1" thickBot="1">
      <c r="A65" s="348" t="s">
        <v>511</v>
      </c>
      <c r="B65" s="531" t="str">
        <f>IF(Household_Summary!C17="","",Household_Summary!C17)</f>
        <v/>
      </c>
      <c r="C65" s="532"/>
      <c r="D65" s="532"/>
      <c r="E65" s="532"/>
      <c r="F65" s="532"/>
      <c r="G65" s="532"/>
      <c r="H65" s="532"/>
      <c r="I65" s="533"/>
      <c r="K65" s="15"/>
    </row>
    <row r="66" spans="1:17" ht="15" customHeight="1" thickTop="1" thickBot="1">
      <c r="A66" s="484" t="s">
        <v>343</v>
      </c>
      <c r="B66" s="534"/>
      <c r="C66" s="534"/>
      <c r="D66" s="534"/>
      <c r="E66" s="534"/>
      <c r="F66" s="534"/>
      <c r="G66" s="534"/>
      <c r="H66" s="534"/>
      <c r="I66" s="534"/>
      <c r="J66" s="534"/>
      <c r="K66" s="535"/>
      <c r="M66" s="5" t="s">
        <v>401</v>
      </c>
    </row>
    <row r="67" spans="1:17" ht="15" customHeight="1" thickTop="1" thickBot="1">
      <c r="A67" s="510" t="s">
        <v>341</v>
      </c>
      <c r="B67" s="511"/>
      <c r="C67" s="511"/>
      <c r="D67" s="511"/>
      <c r="E67" s="511"/>
      <c r="F67" s="512"/>
      <c r="G67" s="8"/>
      <c r="H67" s="8"/>
      <c r="I67" s="536" t="s">
        <v>478</v>
      </c>
      <c r="J67" s="537"/>
      <c r="K67" s="538"/>
      <c r="Q67" s="5" t="s">
        <v>378</v>
      </c>
    </row>
    <row r="68" spans="1:17" ht="15" customHeight="1" thickTop="1">
      <c r="A68" s="158" t="s">
        <v>514</v>
      </c>
      <c r="B68" s="293"/>
      <c r="C68" s="507" t="s">
        <v>340</v>
      </c>
      <c r="D68" s="508"/>
      <c r="E68" s="508"/>
      <c r="F68" s="509"/>
      <c r="G68" s="101"/>
      <c r="H68" s="101"/>
      <c r="I68" s="539"/>
      <c r="J68" s="540"/>
      <c r="K68" s="541"/>
      <c r="Q68" s="5">
        <f>IF(G68="",0,G70-G69+1)</f>
        <v>0</v>
      </c>
    </row>
    <row r="69" spans="1:17" ht="15" customHeight="1">
      <c r="A69" s="156" t="s">
        <v>515</v>
      </c>
      <c r="B69" s="379"/>
      <c r="C69" s="513"/>
      <c r="D69" s="473"/>
      <c r="E69" s="473"/>
      <c r="F69" s="474"/>
      <c r="G69" s="398"/>
      <c r="H69" s="398"/>
      <c r="I69" s="353"/>
      <c r="J69" s="354"/>
      <c r="K69" s="355"/>
    </row>
    <row r="70" spans="1:17" ht="15" customHeight="1">
      <c r="A70" s="156" t="s">
        <v>420</v>
      </c>
      <c r="B70" s="301">
        <f>B68*B69</f>
        <v>0</v>
      </c>
      <c r="C70" s="514"/>
      <c r="D70" s="475"/>
      <c r="E70" s="475"/>
      <c r="F70" s="476"/>
      <c r="G70" s="398"/>
      <c r="H70" s="398"/>
      <c r="I70" s="174"/>
      <c r="J70" s="175"/>
      <c r="K70" s="176"/>
    </row>
    <row r="71" spans="1:17" ht="15" customHeight="1" thickBot="1">
      <c r="A71" s="202"/>
      <c r="B71" s="155"/>
      <c r="C71" s="515"/>
      <c r="D71" s="477"/>
      <c r="E71" s="477"/>
      <c r="F71" s="478"/>
      <c r="G71" s="35"/>
      <c r="H71" s="35"/>
      <c r="I71" s="174"/>
      <c r="J71" s="175"/>
      <c r="K71" s="176"/>
    </row>
    <row r="72" spans="1:17" ht="15" customHeight="1" thickTop="1" thickBot="1">
      <c r="A72" s="510" t="s">
        <v>338</v>
      </c>
      <c r="B72" s="511"/>
      <c r="C72" s="511"/>
      <c r="D72" s="511"/>
      <c r="E72" s="511"/>
      <c r="F72" s="512"/>
      <c r="G72" s="17"/>
      <c r="H72" s="6"/>
      <c r="I72" s="174"/>
      <c r="J72" s="175"/>
      <c r="K72" s="176"/>
    </row>
    <row r="73" spans="1:17" ht="15" customHeight="1" thickTop="1">
      <c r="A73" s="154" t="s">
        <v>514</v>
      </c>
      <c r="B73" s="380"/>
      <c r="C73" s="507" t="s">
        <v>340</v>
      </c>
      <c r="D73" s="508"/>
      <c r="E73" s="508"/>
      <c r="F73" s="509"/>
      <c r="G73" s="17"/>
      <c r="H73" s="6"/>
      <c r="I73" s="174"/>
      <c r="J73" s="175"/>
      <c r="K73" s="176"/>
    </row>
    <row r="74" spans="1:17" ht="15" customHeight="1">
      <c r="A74" s="156" t="s">
        <v>515</v>
      </c>
      <c r="B74" s="381"/>
      <c r="C74" s="513"/>
      <c r="D74" s="473"/>
      <c r="E74" s="473"/>
      <c r="F74" s="474"/>
      <c r="G74" s="17"/>
      <c r="H74" s="6"/>
      <c r="I74" s="174"/>
      <c r="J74" s="175"/>
      <c r="K74" s="176"/>
    </row>
    <row r="75" spans="1:17" ht="15" customHeight="1">
      <c r="A75" s="156" t="s">
        <v>506</v>
      </c>
      <c r="B75" s="302">
        <f>B73*B74</f>
        <v>0</v>
      </c>
      <c r="C75" s="514"/>
      <c r="D75" s="475"/>
      <c r="E75" s="475"/>
      <c r="F75" s="476"/>
      <c r="G75" s="17"/>
      <c r="H75" s="6"/>
      <c r="I75" s="174"/>
      <c r="J75" s="175"/>
      <c r="K75" s="176"/>
    </row>
    <row r="76" spans="1:17" ht="15" customHeight="1" thickBot="1">
      <c r="A76" s="516" t="s">
        <v>479</v>
      </c>
      <c r="B76" s="517"/>
      <c r="C76" s="515"/>
      <c r="D76" s="477"/>
      <c r="E76" s="477"/>
      <c r="F76" s="478"/>
      <c r="G76" s="17"/>
      <c r="H76" s="6"/>
      <c r="I76" s="174"/>
      <c r="J76" s="175"/>
      <c r="K76" s="176"/>
    </row>
    <row r="77" spans="1:17" ht="15" customHeight="1" thickTop="1" thickBot="1">
      <c r="A77" s="510" t="s">
        <v>402</v>
      </c>
      <c r="B77" s="511"/>
      <c r="C77" s="511"/>
      <c r="D77" s="511"/>
      <c r="E77" s="511"/>
      <c r="F77" s="512"/>
      <c r="G77" s="8"/>
      <c r="H77" s="8"/>
      <c r="I77" s="174"/>
      <c r="J77" s="175"/>
      <c r="K77" s="176"/>
      <c r="M77" s="5" t="s">
        <v>402</v>
      </c>
      <c r="Q77" s="5" t="s">
        <v>404</v>
      </c>
    </row>
    <row r="78" spans="1:17" ht="15" customHeight="1" thickTop="1">
      <c r="A78" s="158" t="s">
        <v>339</v>
      </c>
      <c r="B78" s="293"/>
      <c r="C78" s="507" t="s">
        <v>340</v>
      </c>
      <c r="D78" s="508"/>
      <c r="E78" s="508"/>
      <c r="F78" s="509"/>
      <c r="G78" s="101"/>
      <c r="H78" s="101"/>
      <c r="I78" s="174"/>
      <c r="J78" s="175"/>
      <c r="K78" s="176"/>
      <c r="M78" s="5">
        <f>IF(B78="",0,B80-B79+1)</f>
        <v>0</v>
      </c>
      <c r="Q78" s="5">
        <f>IF(G78="",0,G80-G79+1)</f>
        <v>0</v>
      </c>
    </row>
    <row r="79" spans="1:17" ht="15" customHeight="1">
      <c r="A79" s="156" t="s">
        <v>406</v>
      </c>
      <c r="B79" s="288"/>
      <c r="C79" s="513"/>
      <c r="D79" s="473"/>
      <c r="E79" s="473"/>
      <c r="F79" s="474"/>
      <c r="G79" s="398"/>
      <c r="H79" s="398"/>
      <c r="I79" s="174"/>
      <c r="J79" s="175"/>
      <c r="K79" s="176"/>
    </row>
    <row r="80" spans="1:17" ht="15" customHeight="1">
      <c r="A80" s="156" t="s">
        <v>407</v>
      </c>
      <c r="B80" s="288"/>
      <c r="C80" s="514"/>
      <c r="D80" s="475"/>
      <c r="E80" s="475"/>
      <c r="F80" s="476"/>
      <c r="G80" s="398"/>
      <c r="H80" s="398"/>
      <c r="I80" s="174"/>
      <c r="J80" s="175"/>
      <c r="K80" s="176"/>
    </row>
    <row r="81" spans="1:13" ht="15" customHeight="1" thickBot="1">
      <c r="A81" s="157" t="s">
        <v>420</v>
      </c>
      <c r="B81" s="300">
        <f>IF(B78="",0,B78/M78*365)</f>
        <v>0</v>
      </c>
      <c r="C81" s="515"/>
      <c r="D81" s="477"/>
      <c r="E81" s="477"/>
      <c r="F81" s="478"/>
      <c r="G81" s="35"/>
      <c r="H81" s="35"/>
      <c r="I81" s="174"/>
      <c r="J81" s="175"/>
      <c r="K81" s="176"/>
    </row>
    <row r="82" spans="1:13" ht="15" customHeight="1" thickTop="1" thickBot="1">
      <c r="A82" s="510" t="s">
        <v>403</v>
      </c>
      <c r="B82" s="511"/>
      <c r="C82" s="511"/>
      <c r="D82" s="511"/>
      <c r="E82" s="511"/>
      <c r="F82" s="512"/>
      <c r="G82" s="149"/>
      <c r="H82" s="149"/>
      <c r="I82" s="174"/>
      <c r="J82" s="175"/>
      <c r="K82" s="176"/>
    </row>
    <row r="83" spans="1:13" ht="15" customHeight="1" thickTop="1">
      <c r="A83" s="154" t="s">
        <v>339</v>
      </c>
      <c r="B83" s="295"/>
      <c r="C83" s="507" t="s">
        <v>340</v>
      </c>
      <c r="D83" s="508"/>
      <c r="E83" s="508"/>
      <c r="F83" s="509"/>
      <c r="G83" s="149"/>
      <c r="H83" s="149"/>
      <c r="I83" s="174"/>
      <c r="J83" s="175"/>
      <c r="K83" s="176"/>
      <c r="M83" s="5" t="s">
        <v>402</v>
      </c>
    </row>
    <row r="84" spans="1:13" ht="15" customHeight="1">
      <c r="A84" s="156" t="s">
        <v>406</v>
      </c>
      <c r="B84" s="288"/>
      <c r="C84" s="513"/>
      <c r="D84" s="473"/>
      <c r="E84" s="473"/>
      <c r="F84" s="474"/>
      <c r="G84" s="149"/>
      <c r="H84" s="149"/>
      <c r="I84" s="174"/>
      <c r="J84" s="175"/>
      <c r="K84" s="176"/>
      <c r="M84" s="5">
        <f>IF(B83="",0,B85-B84+1)</f>
        <v>0</v>
      </c>
    </row>
    <row r="85" spans="1:13" ht="15" customHeight="1">
      <c r="A85" s="156" t="s">
        <v>407</v>
      </c>
      <c r="B85" s="288"/>
      <c r="C85" s="514"/>
      <c r="D85" s="475"/>
      <c r="E85" s="475"/>
      <c r="F85" s="476"/>
      <c r="G85" s="149"/>
      <c r="H85" s="149"/>
      <c r="I85" s="174"/>
      <c r="J85" s="175"/>
      <c r="K85" s="176"/>
    </row>
    <row r="86" spans="1:13" ht="15" customHeight="1" thickBot="1">
      <c r="A86" s="157" t="s">
        <v>420</v>
      </c>
      <c r="B86" s="300">
        <f>IF(B83="",0,B83/M84*365)</f>
        <v>0</v>
      </c>
      <c r="C86" s="515"/>
      <c r="D86" s="477"/>
      <c r="E86" s="477"/>
      <c r="F86" s="478"/>
      <c r="G86" s="149"/>
      <c r="H86" s="149"/>
      <c r="I86" s="174"/>
      <c r="J86" s="175"/>
      <c r="K86" s="176"/>
    </row>
    <row r="87" spans="1:13" ht="15" customHeight="1" thickTop="1" thickBot="1">
      <c r="A87" s="510" t="s">
        <v>516</v>
      </c>
      <c r="B87" s="511"/>
      <c r="C87" s="511"/>
      <c r="D87" s="511"/>
      <c r="E87" s="511"/>
      <c r="F87" s="512"/>
      <c r="G87" s="149"/>
      <c r="H87" s="149"/>
      <c r="I87" s="174"/>
      <c r="J87" s="175"/>
      <c r="K87" s="176"/>
    </row>
    <row r="88" spans="1:13" ht="15" customHeight="1" thickTop="1">
      <c r="A88" s="154" t="s">
        <v>517</v>
      </c>
      <c r="B88" s="295"/>
      <c r="C88" s="507" t="s">
        <v>340</v>
      </c>
      <c r="D88" s="508"/>
      <c r="E88" s="508"/>
      <c r="F88" s="509"/>
      <c r="G88" s="149"/>
      <c r="H88" s="149"/>
      <c r="I88" s="174"/>
      <c r="J88" s="175"/>
      <c r="K88" s="176"/>
    </row>
    <row r="89" spans="1:13" ht="15" customHeight="1">
      <c r="A89" s="156" t="s">
        <v>515</v>
      </c>
      <c r="B89" s="381"/>
      <c r="C89" s="473"/>
      <c r="D89" s="473"/>
      <c r="E89" s="473"/>
      <c r="F89" s="474"/>
      <c r="G89" s="149"/>
      <c r="H89" s="149"/>
      <c r="I89" s="174"/>
      <c r="J89" s="175"/>
      <c r="K89" s="176"/>
    </row>
    <row r="90" spans="1:13" ht="15" customHeight="1">
      <c r="A90" s="173" t="s">
        <v>420</v>
      </c>
      <c r="B90" s="303">
        <f>IF(B88="",0,B88*B89)</f>
        <v>0</v>
      </c>
      <c r="C90" s="475"/>
      <c r="D90" s="475"/>
      <c r="E90" s="475"/>
      <c r="F90" s="476"/>
      <c r="G90" s="149"/>
      <c r="H90" s="149"/>
      <c r="I90" s="174"/>
      <c r="J90" s="175"/>
      <c r="K90" s="176"/>
    </row>
    <row r="91" spans="1:13" ht="15" customHeight="1" thickBot="1">
      <c r="A91" s="479"/>
      <c r="B91" s="480"/>
      <c r="C91" s="477"/>
      <c r="D91" s="477"/>
      <c r="E91" s="477"/>
      <c r="F91" s="478"/>
      <c r="G91" s="149"/>
      <c r="H91" s="149"/>
      <c r="I91" s="174"/>
      <c r="J91" s="175"/>
      <c r="K91" s="176"/>
    </row>
    <row r="92" spans="1:13" ht="15" customHeight="1" thickTop="1" thickBot="1">
      <c r="A92" s="389"/>
      <c r="B92" s="35"/>
      <c r="C92" s="389"/>
      <c r="D92" s="389"/>
      <c r="E92" s="389"/>
      <c r="F92" s="389"/>
      <c r="G92" s="149"/>
      <c r="H92" s="149"/>
      <c r="I92" s="356"/>
      <c r="J92" s="106"/>
      <c r="K92" s="120"/>
    </row>
    <row r="93" spans="1:13" ht="5.0999999999999996" customHeight="1" thickTop="1">
      <c r="A93" s="317"/>
      <c r="B93" s="318"/>
      <c r="C93" s="319"/>
      <c r="D93" s="319"/>
      <c r="E93" s="319"/>
      <c r="F93" s="320"/>
      <c r="G93" s="149"/>
      <c r="H93" s="149"/>
      <c r="I93" s="356"/>
      <c r="J93" s="106"/>
      <c r="K93" s="120"/>
    </row>
    <row r="94" spans="1:13" ht="15" customHeight="1">
      <c r="A94" s="321" t="s">
        <v>422</v>
      </c>
      <c r="B94" s="349">
        <f>(B70+B75+B81+B86+B90)</f>
        <v>0</v>
      </c>
      <c r="C94" s="106"/>
      <c r="D94" s="106"/>
      <c r="E94" s="106"/>
      <c r="F94" s="322"/>
      <c r="G94" s="149"/>
      <c r="H94" s="149"/>
      <c r="I94" s="356"/>
      <c r="J94" s="106"/>
      <c r="K94" s="120"/>
    </row>
    <row r="95" spans="1:13" ht="5.0999999999999996" customHeight="1" thickBot="1">
      <c r="A95" s="323"/>
      <c r="B95" s="324"/>
      <c r="C95" s="325"/>
      <c r="D95" s="325"/>
      <c r="E95" s="325"/>
      <c r="F95" s="326"/>
      <c r="G95" s="37"/>
      <c r="H95" s="37"/>
      <c r="I95" s="481"/>
      <c r="J95" s="482"/>
      <c r="K95" s="483"/>
      <c r="L95" s="39"/>
    </row>
    <row r="96" spans="1:13" ht="15" customHeight="1" thickTop="1" thickBot="1">
      <c r="A96" s="389"/>
      <c r="B96" s="387"/>
      <c r="C96" s="37"/>
      <c r="D96" s="37"/>
      <c r="E96" s="37"/>
      <c r="F96" s="37"/>
      <c r="G96" s="37"/>
      <c r="H96" s="37"/>
      <c r="I96" s="272"/>
      <c r="J96" s="272"/>
      <c r="K96" s="272"/>
      <c r="L96" s="39"/>
    </row>
    <row r="97" spans="1:12" ht="15" customHeight="1" thickTop="1" thickBot="1">
      <c r="A97" s="484" t="s">
        <v>518</v>
      </c>
      <c r="B97" s="485"/>
      <c r="C97" s="485"/>
      <c r="D97" s="485"/>
      <c r="E97" s="485"/>
      <c r="F97" s="485"/>
      <c r="G97" s="485"/>
      <c r="H97" s="485"/>
      <c r="I97" s="485"/>
      <c r="J97" s="485"/>
      <c r="K97" s="486"/>
      <c r="L97" s="39"/>
    </row>
    <row r="98" spans="1:12" ht="15" customHeight="1" thickTop="1">
      <c r="A98" s="487" t="s">
        <v>503</v>
      </c>
      <c r="B98" s="487"/>
      <c r="C98" s="487"/>
      <c r="D98" s="487"/>
      <c r="E98" s="487"/>
      <c r="F98" s="344"/>
      <c r="G98" s="387"/>
      <c r="H98" s="341"/>
      <c r="I98" s="488" t="s">
        <v>416</v>
      </c>
      <c r="J98" s="489"/>
      <c r="K98" s="490"/>
    </row>
    <row r="99" spans="1:12" ht="15" customHeight="1" thickBot="1">
      <c r="A99" s="491" t="str">
        <f>IF(F98="","",IF(F98="Yes","Complete Tax Return Section. See alternative options in Income Calculation Manual",IF(F98="No", "Complete Profit and Loss Section.")))</f>
        <v/>
      </c>
      <c r="B99" s="491"/>
      <c r="C99" s="491"/>
      <c r="D99" s="491"/>
      <c r="E99" s="491"/>
      <c r="F99" s="491"/>
      <c r="G99" s="209"/>
      <c r="H99" s="209"/>
      <c r="I99" s="518"/>
      <c r="J99" s="473"/>
      <c r="K99" s="474"/>
      <c r="L99" s="8"/>
    </row>
    <row r="100" spans="1:12" ht="15" customHeight="1" thickTop="1">
      <c r="A100" s="357" t="s">
        <v>499</v>
      </c>
      <c r="B100" s="346"/>
      <c r="C100" s="117"/>
      <c r="D100" s="171"/>
      <c r="E100" s="358" t="s">
        <v>500</v>
      </c>
      <c r="F100" s="336"/>
      <c r="G100" s="25"/>
      <c r="H100" s="6"/>
      <c r="I100" s="519"/>
      <c r="J100" s="475"/>
      <c r="K100" s="476"/>
      <c r="L100" s="6"/>
    </row>
    <row r="101" spans="1:12" ht="15" customHeight="1">
      <c r="A101" s="167" t="s">
        <v>346</v>
      </c>
      <c r="B101" s="296"/>
      <c r="C101" s="6"/>
      <c r="D101" s="36"/>
      <c r="E101" s="169" t="s">
        <v>501</v>
      </c>
      <c r="F101" s="297"/>
      <c r="G101" s="36"/>
      <c r="H101" s="6"/>
      <c r="I101" s="519"/>
      <c r="J101" s="475"/>
      <c r="K101" s="476"/>
      <c r="L101" s="6"/>
    </row>
    <row r="102" spans="1:12" ht="15" customHeight="1">
      <c r="A102" s="167" t="s">
        <v>508</v>
      </c>
      <c r="B102" s="296"/>
      <c r="C102" s="6"/>
      <c r="D102" s="36"/>
      <c r="E102" s="169" t="s">
        <v>508</v>
      </c>
      <c r="F102" s="297"/>
      <c r="G102" s="36"/>
      <c r="H102" s="6"/>
      <c r="I102" s="519"/>
      <c r="J102" s="475"/>
      <c r="K102" s="476"/>
      <c r="L102" s="6"/>
    </row>
    <row r="103" spans="1:12" ht="15" customHeight="1" thickBot="1">
      <c r="A103" s="168" t="s">
        <v>347</v>
      </c>
      <c r="B103" s="304">
        <f>IF(SUM(B101,B102)&lt;0,0,(SUM(B101,B102)))</f>
        <v>0</v>
      </c>
      <c r="C103" s="6"/>
      <c r="D103" s="14"/>
      <c r="E103" s="169" t="s">
        <v>502</v>
      </c>
      <c r="F103" s="382"/>
      <c r="G103" s="14"/>
      <c r="H103" s="6"/>
      <c r="I103" s="519"/>
      <c r="J103" s="475"/>
      <c r="K103" s="476"/>
      <c r="L103" s="6"/>
    </row>
    <row r="104" spans="1:12" ht="15" customHeight="1" thickBot="1">
      <c r="A104" s="5"/>
      <c r="C104" s="201"/>
      <c r="D104" s="201"/>
      <c r="E104" s="347" t="s">
        <v>347</v>
      </c>
      <c r="F104" s="340">
        <f>IF(F101="",0,IF(SUM(F101,108)&lt;0,0,SUM(F101,F102)/F103)*12)</f>
        <v>0</v>
      </c>
      <c r="G104" s="389"/>
      <c r="H104" s="389"/>
      <c r="I104" s="519"/>
      <c r="J104" s="475"/>
      <c r="K104" s="476"/>
      <c r="L104" s="8"/>
    </row>
    <row r="105" spans="1:12" ht="15" customHeight="1" thickBot="1">
      <c r="A105" s="345"/>
      <c r="B105" s="343"/>
      <c r="C105" s="159"/>
      <c r="D105" s="159"/>
      <c r="E105" s="159"/>
      <c r="F105" s="160"/>
      <c r="G105" s="389"/>
      <c r="H105" s="6"/>
      <c r="I105" s="519"/>
      <c r="J105" s="475"/>
      <c r="K105" s="476"/>
    </row>
    <row r="106" spans="1:12" ht="15" customHeight="1" thickTop="1" thickBot="1">
      <c r="A106" s="7"/>
      <c r="B106" s="101"/>
      <c r="C106" s="389"/>
      <c r="D106" s="389"/>
      <c r="E106" s="389"/>
      <c r="F106" s="389"/>
      <c r="G106" s="389"/>
      <c r="H106" s="388"/>
      <c r="I106" s="519"/>
      <c r="J106" s="475"/>
      <c r="K106" s="476"/>
    </row>
    <row r="107" spans="1:12" ht="5.0999999999999996" customHeight="1" thickTop="1">
      <c r="A107" s="327"/>
      <c r="B107" s="328"/>
      <c r="C107" s="329"/>
      <c r="D107" s="329"/>
      <c r="E107" s="329"/>
      <c r="F107" s="320"/>
      <c r="G107" s="389"/>
      <c r="H107" s="388"/>
      <c r="I107" s="519"/>
      <c r="J107" s="475"/>
      <c r="K107" s="476"/>
    </row>
    <row r="108" spans="1:12" ht="15" customHeight="1">
      <c r="A108" s="501" t="s">
        <v>486</v>
      </c>
      <c r="B108" s="502"/>
      <c r="C108" s="502"/>
      <c r="D108" s="308"/>
      <c r="E108" s="298">
        <f>MAX(B103,F104)</f>
        <v>0</v>
      </c>
      <c r="F108" s="322"/>
      <c r="G108" s="389"/>
      <c r="H108" s="388"/>
      <c r="I108" s="519"/>
      <c r="J108" s="475"/>
      <c r="K108" s="476"/>
    </row>
    <row r="109" spans="1:12" ht="5.0999999999999996" customHeight="1" thickBot="1">
      <c r="A109" s="330"/>
      <c r="B109" s="331"/>
      <c r="C109" s="332"/>
      <c r="D109" s="332"/>
      <c r="E109" s="332"/>
      <c r="F109" s="333"/>
      <c r="G109" s="389"/>
      <c r="H109" s="388"/>
      <c r="I109" s="520"/>
      <c r="J109" s="477"/>
      <c r="K109" s="478"/>
    </row>
    <row r="110" spans="1:12" ht="15" customHeight="1" thickTop="1">
      <c r="A110" s="7"/>
      <c r="B110" s="101"/>
      <c r="C110" s="389"/>
      <c r="D110" s="389"/>
      <c r="E110" s="389"/>
      <c r="F110" s="389"/>
      <c r="G110" s="389"/>
      <c r="H110" s="388"/>
      <c r="I110" s="388"/>
      <c r="J110" s="388"/>
      <c r="K110" s="39"/>
    </row>
    <row r="111" spans="1:12" ht="15" customHeight="1">
      <c r="A111" s="7"/>
      <c r="B111" s="101"/>
      <c r="C111" s="389"/>
      <c r="D111" s="389"/>
      <c r="E111" s="389"/>
      <c r="F111" s="389"/>
      <c r="G111" s="389"/>
      <c r="H111" s="388"/>
      <c r="I111" s="388"/>
      <c r="J111" s="388"/>
      <c r="K111" s="39"/>
    </row>
    <row r="112" spans="1:12" ht="15" customHeight="1">
      <c r="A112" s="7"/>
      <c r="B112" s="101"/>
      <c r="C112" s="389"/>
      <c r="D112" s="389"/>
      <c r="E112" s="389"/>
      <c r="F112" s="389"/>
      <c r="G112" s="389"/>
      <c r="H112" s="388"/>
      <c r="I112" s="388"/>
      <c r="J112" s="388"/>
      <c r="K112" s="39"/>
    </row>
    <row r="113" spans="1:12" ht="15" customHeight="1">
      <c r="A113" s="7"/>
      <c r="B113" s="101"/>
      <c r="C113" s="201"/>
      <c r="D113" s="201"/>
      <c r="E113" s="201"/>
      <c r="F113" s="201"/>
      <c r="G113" s="201"/>
      <c r="H113" s="199"/>
      <c r="I113" s="199"/>
      <c r="J113" s="199"/>
      <c r="K113" s="39"/>
    </row>
    <row r="114" spans="1:12" ht="15" customHeight="1">
      <c r="A114" s="7"/>
      <c r="B114" s="101"/>
      <c r="C114" s="201"/>
      <c r="D114" s="201"/>
      <c r="E114" s="201"/>
      <c r="F114" s="201"/>
      <c r="G114" s="201"/>
      <c r="H114" s="199"/>
      <c r="I114" s="199"/>
      <c r="J114" s="199"/>
      <c r="K114" s="39"/>
    </row>
    <row r="115" spans="1:12" ht="15" customHeight="1">
      <c r="A115" s="7"/>
      <c r="B115" s="101"/>
      <c r="C115" s="201"/>
      <c r="D115" s="201"/>
      <c r="E115" s="201"/>
      <c r="F115" s="201"/>
      <c r="G115" s="201"/>
      <c r="H115" s="199"/>
      <c r="I115" s="199"/>
      <c r="J115" s="199"/>
      <c r="K115" s="39"/>
    </row>
    <row r="116" spans="1:12" ht="15" customHeight="1">
      <c r="A116" s="7"/>
      <c r="B116" s="101"/>
      <c r="C116" s="201"/>
      <c r="D116" s="201"/>
      <c r="E116" s="201"/>
      <c r="F116" s="201"/>
      <c r="G116" s="201"/>
      <c r="H116" s="199"/>
      <c r="I116" s="199"/>
      <c r="J116" s="199"/>
      <c r="K116" s="39"/>
    </row>
    <row r="117" spans="1:12" ht="15" customHeight="1">
      <c r="A117" s="7"/>
      <c r="B117" s="101"/>
      <c r="C117" s="201"/>
      <c r="D117" s="201"/>
      <c r="E117" s="201"/>
      <c r="F117" s="201"/>
      <c r="G117" s="201"/>
      <c r="H117" s="199"/>
      <c r="I117" s="199"/>
      <c r="J117" s="199"/>
      <c r="K117" s="39"/>
    </row>
    <row r="118" spans="1:12" ht="13.5" thickBot="1">
      <c r="B118" s="201"/>
      <c r="C118" s="16"/>
      <c r="D118" s="16"/>
      <c r="E118" s="16"/>
      <c r="F118" s="16"/>
      <c r="G118" s="16"/>
      <c r="H118" s="16"/>
    </row>
    <row r="119" spans="1:12" ht="25.5">
      <c r="B119" s="172" t="s">
        <v>417</v>
      </c>
      <c r="C119" s="166" t="s">
        <v>421</v>
      </c>
      <c r="D119" s="503" t="s">
        <v>498</v>
      </c>
      <c r="E119" s="504"/>
      <c r="F119" s="151" t="s">
        <v>323</v>
      </c>
      <c r="G119" s="12"/>
      <c r="H119" s="12"/>
      <c r="I119" s="6"/>
      <c r="J119" s="6"/>
      <c r="K119" s="15"/>
      <c r="L119" s="6"/>
    </row>
    <row r="120" spans="1:12" ht="15.75" customHeight="1">
      <c r="B120" s="161" t="s">
        <v>418</v>
      </c>
      <c r="C120" s="162"/>
      <c r="D120" s="505"/>
      <c r="E120" s="506"/>
      <c r="F120" s="150"/>
      <c r="G120" s="25"/>
      <c r="H120" s="25"/>
      <c r="I120" s="13"/>
      <c r="J120" s="6"/>
      <c r="K120" s="6"/>
      <c r="L120" s="6"/>
    </row>
    <row r="121" spans="1:12" ht="15.75" customHeight="1" thickBot="1">
      <c r="B121" s="163" t="s">
        <v>419</v>
      </c>
      <c r="C121" s="164"/>
      <c r="D121" s="471"/>
      <c r="E121" s="472"/>
      <c r="F121" s="165"/>
      <c r="G121" s="9"/>
      <c r="H121" s="9"/>
      <c r="I121" s="6"/>
      <c r="J121" s="6"/>
      <c r="K121" s="6"/>
      <c r="L121" s="6"/>
    </row>
    <row r="122" spans="1:12" ht="15.75" customHeight="1">
      <c r="B122" s="8"/>
      <c r="C122" s="36"/>
      <c r="D122" s="36"/>
      <c r="E122" s="36"/>
      <c r="F122" s="36"/>
      <c r="G122" s="36"/>
      <c r="H122" s="36"/>
      <c r="I122" s="16"/>
      <c r="J122" s="6"/>
      <c r="K122" s="27"/>
      <c r="L122" s="6"/>
    </row>
    <row r="123" spans="1:12" ht="15.75" customHeight="1">
      <c r="A123" s="7"/>
      <c r="B123" s="8"/>
      <c r="C123" s="37"/>
      <c r="D123" s="37"/>
      <c r="E123" s="37"/>
      <c r="F123" s="37"/>
      <c r="G123" s="37"/>
      <c r="H123" s="37"/>
      <c r="I123" s="16"/>
      <c r="J123" s="6"/>
      <c r="K123" s="38"/>
      <c r="L123" s="6"/>
    </row>
    <row r="124" spans="1:12" ht="15.75" customHeight="1">
      <c r="B124" s="17"/>
      <c r="C124" s="37"/>
      <c r="D124" s="37"/>
      <c r="E124" s="37"/>
      <c r="F124" s="37"/>
      <c r="G124" s="37"/>
      <c r="H124" s="37"/>
      <c r="I124" s="16"/>
      <c r="J124" s="6"/>
      <c r="K124" s="6"/>
      <c r="L124" s="13"/>
    </row>
    <row r="125" spans="1:12" ht="15.75" customHeight="1">
      <c r="B125" s="29"/>
      <c r="C125" s="18"/>
      <c r="D125" s="18"/>
      <c r="E125" s="18"/>
      <c r="F125" s="18"/>
      <c r="G125" s="18"/>
      <c r="H125" s="18"/>
      <c r="I125" s="111"/>
      <c r="J125" s="6"/>
      <c r="K125" s="6"/>
      <c r="L125" s="11"/>
    </row>
    <row r="126" spans="1:12" ht="15.75" customHeight="1">
      <c r="B126" s="17"/>
      <c r="C126" s="6"/>
      <c r="D126" s="6"/>
      <c r="E126" s="6"/>
      <c r="F126" s="6"/>
      <c r="G126" s="6"/>
      <c r="H126" s="6"/>
      <c r="I126" s="111"/>
      <c r="J126" s="6"/>
      <c r="K126" s="6"/>
      <c r="L126" s="11"/>
    </row>
    <row r="127" spans="1:12" ht="15.75" customHeight="1">
      <c r="B127" s="17"/>
      <c r="C127" s="18"/>
      <c r="D127" s="18"/>
      <c r="E127" s="18"/>
      <c r="F127" s="18"/>
      <c r="G127" s="18"/>
      <c r="H127" s="18"/>
      <c r="I127" s="111"/>
      <c r="J127" s="6"/>
      <c r="K127" s="19"/>
      <c r="L127" s="27"/>
    </row>
    <row r="128" spans="1:12" ht="15.75" customHeight="1">
      <c r="B128" s="17"/>
      <c r="C128" s="18"/>
      <c r="D128" s="18"/>
      <c r="E128" s="18"/>
      <c r="F128" s="18"/>
      <c r="G128" s="18"/>
      <c r="H128" s="18"/>
      <c r="I128" s="111"/>
      <c r="J128" s="205"/>
      <c r="K128" s="19"/>
      <c r="L128" s="12"/>
    </row>
    <row r="129" spans="2:9" ht="15.75" customHeight="1">
      <c r="B129" s="111"/>
      <c r="C129" s="18"/>
      <c r="D129" s="18"/>
      <c r="E129" s="18"/>
      <c r="F129" s="18"/>
      <c r="G129" s="18"/>
      <c r="H129" s="18"/>
      <c r="I129" s="111"/>
    </row>
  </sheetData>
  <sheetProtection password="CC78" sheet="1" objects="1" scenarios="1" selectLockedCells="1"/>
  <mergeCells count="61">
    <mergeCell ref="B23:H23"/>
    <mergeCell ref="B40:H40"/>
    <mergeCell ref="D121:E121"/>
    <mergeCell ref="A108:C108"/>
    <mergeCell ref="D119:E119"/>
    <mergeCell ref="D120:E120"/>
    <mergeCell ref="A98:E98"/>
    <mergeCell ref="A99:F99"/>
    <mergeCell ref="A97:K97"/>
    <mergeCell ref="A77:F77"/>
    <mergeCell ref="C78:F78"/>
    <mergeCell ref="C79:F81"/>
    <mergeCell ref="A82:F82"/>
    <mergeCell ref="C83:F83"/>
    <mergeCell ref="C84:F86"/>
    <mergeCell ref="A87:F87"/>
    <mergeCell ref="C88:F88"/>
    <mergeCell ref="C89:F91"/>
    <mergeCell ref="A91:B91"/>
    <mergeCell ref="I95:K95"/>
    <mergeCell ref="C69:F71"/>
    <mergeCell ref="A72:F72"/>
    <mergeCell ref="C73:F73"/>
    <mergeCell ref="C74:F76"/>
    <mergeCell ref="A76:B76"/>
    <mergeCell ref="A67:F67"/>
    <mergeCell ref="A56:D56"/>
    <mergeCell ref="F56:K56"/>
    <mergeCell ref="A61:B61"/>
    <mergeCell ref="B64:I64"/>
    <mergeCell ref="B65:I65"/>
    <mergeCell ref="A66:K66"/>
    <mergeCell ref="I67:K68"/>
    <mergeCell ref="C68:F68"/>
    <mergeCell ref="A39:D39"/>
    <mergeCell ref="F39:K39"/>
    <mergeCell ref="B42:H42"/>
    <mergeCell ref="J42:K42"/>
    <mergeCell ref="I44:K44"/>
    <mergeCell ref="B25:H25"/>
    <mergeCell ref="J25:K25"/>
    <mergeCell ref="I27:K27"/>
    <mergeCell ref="I28:K37"/>
    <mergeCell ref="E30:F30"/>
    <mergeCell ref="A35:C35"/>
    <mergeCell ref="I99:K109"/>
    <mergeCell ref="I98:K98"/>
    <mergeCell ref="A1:K3"/>
    <mergeCell ref="B4:I4"/>
    <mergeCell ref="B5:I5"/>
    <mergeCell ref="A6:K6"/>
    <mergeCell ref="B8:H8"/>
    <mergeCell ref="J8:K8"/>
    <mergeCell ref="I10:K10"/>
    <mergeCell ref="I11:K20"/>
    <mergeCell ref="E13:F13"/>
    <mergeCell ref="A18:C18"/>
    <mergeCell ref="A22:D22"/>
    <mergeCell ref="F22:K22"/>
    <mergeCell ref="I45:K54"/>
    <mergeCell ref="A52:C52"/>
  </mergeCells>
  <conditionalFormatting sqref="L127:L128">
    <cfRule type="expression" dxfId="74" priority="126">
      <formula>$J$126="No"</formula>
    </cfRule>
  </conditionalFormatting>
  <conditionalFormatting sqref="E108">
    <cfRule type="cellIs" dxfId="73" priority="123" operator="greaterThan">
      <formula>0</formula>
    </cfRule>
    <cfRule type="cellIs" dxfId="72" priority="124" operator="greaterThan">
      <formula>0</formula>
    </cfRule>
    <cfRule type="containsErrors" dxfId="71" priority="127">
      <formula>ISERROR(E108)</formula>
    </cfRule>
  </conditionalFormatting>
  <conditionalFormatting sqref="B100:B102 F100:F103 B83:B85 B78:B80 B68:B69 B73:B74 B88:B89 F98 B28:B30 F45:F46 B8:H8 F11:F12 F14:F16 B19 B25:H25 F28:F29 F31:F33 B36 B42:H42 B53 F49:F50 B45:B47 B11:B13 I45:K54 I28:K37 I11:K20">
    <cfRule type="notContainsBlanks" dxfId="70" priority="122">
      <formula>LEN(TRIM(B8))&gt;0</formula>
    </cfRule>
  </conditionalFormatting>
  <conditionalFormatting sqref="F104 B103 B94 B75 B81 B86 B90 B15 F20 E22 B32 F37 E39 B49 F54 E56:E58 E61">
    <cfRule type="cellIs" dxfId="69" priority="117" operator="greaterThan">
      <formula>0</formula>
    </cfRule>
  </conditionalFormatting>
  <conditionalFormatting sqref="B70">
    <cfRule type="cellIs" dxfId="68" priority="92" operator="greaterThan">
      <formula>0</formula>
    </cfRule>
    <cfRule type="cellIs" dxfId="67" priority="93" operator="greaterThan">
      <formula>0</formula>
    </cfRule>
  </conditionalFormatting>
  <conditionalFormatting sqref="F104">
    <cfRule type="containsErrors" dxfId="66" priority="12">
      <formula>ISERROR(F104)</formula>
    </cfRule>
  </conditionalFormatting>
  <conditionalFormatting sqref="I99:K109">
    <cfRule type="containsBlanks" dxfId="65" priority="10">
      <formula>LEN(TRIM(I99))=0</formula>
    </cfRule>
  </conditionalFormatting>
  <conditionalFormatting sqref="C69:F71">
    <cfRule type="containsBlanks" dxfId="64" priority="9">
      <formula>LEN(TRIM(C69))=0</formula>
    </cfRule>
  </conditionalFormatting>
  <conditionalFormatting sqref="C74:F76">
    <cfRule type="containsBlanks" dxfId="63" priority="8">
      <formula>LEN(TRIM(C74))=0</formula>
    </cfRule>
  </conditionalFormatting>
  <conditionalFormatting sqref="C79:F81">
    <cfRule type="containsBlanks" dxfId="62" priority="7">
      <formula>LEN(TRIM(C79))=0</formula>
    </cfRule>
  </conditionalFormatting>
  <conditionalFormatting sqref="C84:F86">
    <cfRule type="containsBlanks" dxfId="61" priority="6">
      <formula>LEN(TRIM(C84))=0</formula>
    </cfRule>
  </conditionalFormatting>
  <conditionalFormatting sqref="C89:F91">
    <cfRule type="containsBlanks" dxfId="60" priority="5">
      <formula>LEN(TRIM(C89))=0</formula>
    </cfRule>
  </conditionalFormatting>
  <conditionalFormatting sqref="B11">
    <cfRule type="notContainsBlanks" dxfId="59" priority="4">
      <formula>LEN(TRIM(B11))&gt;0</formula>
    </cfRule>
  </conditionalFormatting>
  <conditionalFormatting sqref="B28">
    <cfRule type="notContainsBlanks" dxfId="58" priority="3">
      <formula>LEN(TRIM(B28))&gt;0</formula>
    </cfRule>
  </conditionalFormatting>
  <conditionalFormatting sqref="B79">
    <cfRule type="notContainsBlanks" dxfId="57" priority="2">
      <formula>LEN(TRIM(B79))&gt;0</formula>
    </cfRule>
  </conditionalFormatting>
  <conditionalFormatting sqref="B84">
    <cfRule type="notContainsBlanks" dxfId="56" priority="1">
      <formula>LEN(TRIM(B84))&gt;0</formula>
    </cfRule>
  </conditionalFormatting>
  <dataValidations disablePrompts="1" count="6">
    <dataValidation type="list" allowBlank="1" showInputMessage="1" showErrorMessage="1" sqref="F98">
      <formula1>"Yes,No"</formula1>
    </dataValidation>
    <dataValidation type="textLength" operator="lessThanOrEqual" allowBlank="1" showInputMessage="1" showErrorMessage="1" error="Input in MM/DD/YY format." prompt="Input in MM/DD/YY format." sqref="B79:B80 B28:B29 B11:B12 B84:B85">
      <formula1>6</formula1>
    </dataValidation>
    <dataValidation allowBlank="1" showErrorMessage="1" prompt="Enter the type of income documentation used to qualify the household." sqref="J42 J8:J9 J25"/>
    <dataValidation type="list" allowBlank="1" showInputMessage="1" showErrorMessage="1" sqref="F29 F12">
      <formula1>"1 (Annual), 12 (Monthly), 24 (Semi-Monthly), 26 (Bi-weekly),52 (Weekly)"</formula1>
    </dataValidation>
    <dataValidation type="list" allowBlank="1" showInputMessage="1" showErrorMessage="1" sqref="L5">
      <formula1>"2014, 2015"</formula1>
    </dataValidation>
    <dataValidation type="decimal" operator="greaterThan" allowBlank="1" showInputMessage="1" showErrorMessage="1" sqref="B68 B73 B78 B83 B88">
      <formula1>0</formula1>
    </dataValidation>
  </dataValidations>
  <pageMargins left="1.8541666666666699E-2" right="0.2" top="0.5" bottom="0.5" header="0.3" footer="0.05"/>
  <pageSetup scale="65" fitToHeight="0" orientation="portrait" r:id="rId1"/>
  <headerFooter>
    <oddFooter>&amp;L&amp;"-,Regular"&amp;10Effective:  03/25/2016&amp;C&amp;"-,Regular"&amp;10&amp;P of &amp;N&amp;R&amp;"-,Regular"&amp;10&amp;A</oddFooter>
  </headerFooter>
  <rowBreaks count="1" manualBreakCount="1">
    <brk id="63" max="1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565A5C"/>
  </sheetPr>
  <dimension ref="A1:Q129"/>
  <sheetViews>
    <sheetView showGridLines="0" zoomScaleNormal="100" workbookViewId="0">
      <selection activeCell="B8" sqref="B8:H8"/>
    </sheetView>
  </sheetViews>
  <sheetFormatPr defaultColWidth="9" defaultRowHeight="15.75" customHeight="1"/>
  <cols>
    <col min="1" max="1" width="21.25" style="212" customWidth="1"/>
    <col min="2" max="2" width="20.625" style="5" customWidth="1"/>
    <col min="3" max="4" width="3.625" style="5" customWidth="1"/>
    <col min="5" max="5" width="20.125" style="5" customWidth="1"/>
    <col min="6" max="6" width="20.625" style="5" customWidth="1"/>
    <col min="7" max="7" width="3.625" style="5" customWidth="1"/>
    <col min="8" max="8" width="5.625" style="5" customWidth="1"/>
    <col min="9" max="9" width="8.75" style="5" customWidth="1"/>
    <col min="10" max="10" width="15.75" style="5" customWidth="1"/>
    <col min="11" max="11" width="19.375" style="5" customWidth="1"/>
    <col min="12" max="12" width="15.5" style="5" customWidth="1"/>
    <col min="13" max="13" width="12" style="5" customWidth="1"/>
    <col min="14" max="14" width="10.125" style="5" customWidth="1"/>
    <col min="15" max="16384" width="9" style="5"/>
  </cols>
  <sheetData>
    <row r="1" spans="1:13" ht="15" customHeight="1">
      <c r="A1" s="558" t="s">
        <v>436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145"/>
    </row>
    <row r="2" spans="1:13" ht="15" customHeight="1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145"/>
    </row>
    <row r="3" spans="1:13" ht="15" customHeight="1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146"/>
    </row>
    <row r="4" spans="1:13" ht="15" customHeight="1">
      <c r="A4" s="309" t="s">
        <v>14</v>
      </c>
      <c r="B4" s="559" t="str">
        <f>IF(Household_Summary!C7="","",Household_Summary!C7)</f>
        <v/>
      </c>
      <c r="C4" s="560"/>
      <c r="D4" s="560"/>
      <c r="E4" s="560"/>
      <c r="F4" s="560"/>
      <c r="G4" s="560"/>
      <c r="H4" s="560"/>
      <c r="I4" s="561"/>
      <c r="J4" s="28"/>
      <c r="K4" s="66"/>
    </row>
    <row r="5" spans="1:13" ht="15" customHeight="1" thickBot="1">
      <c r="A5" s="44" t="s">
        <v>437</v>
      </c>
      <c r="B5" s="531" t="str">
        <f>IF(Household_Summary!C18="","",Household_Summary!C18)</f>
        <v/>
      </c>
      <c r="C5" s="532"/>
      <c r="D5" s="532"/>
      <c r="E5" s="532"/>
      <c r="F5" s="532"/>
      <c r="G5" s="532"/>
      <c r="H5" s="532"/>
      <c r="I5" s="533"/>
      <c r="J5" s="212"/>
      <c r="K5" s="66"/>
      <c r="L5" s="102"/>
    </row>
    <row r="6" spans="1:13" ht="15" customHeight="1" thickTop="1" thickBot="1">
      <c r="A6" s="484" t="s">
        <v>423</v>
      </c>
      <c r="B6" s="485"/>
      <c r="C6" s="485"/>
      <c r="D6" s="485"/>
      <c r="E6" s="485"/>
      <c r="F6" s="485"/>
      <c r="G6" s="485"/>
      <c r="H6" s="485"/>
      <c r="I6" s="485"/>
      <c r="J6" s="485"/>
      <c r="K6" s="486"/>
      <c r="L6" s="182"/>
    </row>
    <row r="7" spans="1:13" ht="15" customHeight="1" thickTop="1">
      <c r="A7" s="390" t="s">
        <v>331</v>
      </c>
      <c r="J7" s="387"/>
      <c r="K7" s="387"/>
    </row>
    <row r="8" spans="1:13" ht="15" customHeight="1">
      <c r="A8" s="31" t="s">
        <v>332</v>
      </c>
      <c r="B8" s="562"/>
      <c r="C8" s="563"/>
      <c r="D8" s="563"/>
      <c r="E8" s="563"/>
      <c r="F8" s="563"/>
      <c r="G8" s="563"/>
      <c r="H8" s="564"/>
      <c r="I8" s="32"/>
      <c r="J8" s="546"/>
      <c r="K8" s="546"/>
    </row>
    <row r="9" spans="1:13" ht="15" customHeight="1" thickBot="1">
      <c r="A9" s="31"/>
      <c r="B9" s="132"/>
      <c r="C9" s="132"/>
      <c r="D9" s="132"/>
      <c r="E9" s="132"/>
      <c r="F9" s="132"/>
      <c r="G9" s="132"/>
      <c r="H9" s="132"/>
      <c r="I9" s="32"/>
      <c r="J9" s="392"/>
      <c r="K9" s="392"/>
    </row>
    <row r="10" spans="1:13" ht="15" customHeight="1" thickTop="1">
      <c r="A10" s="207" t="s">
        <v>412</v>
      </c>
      <c r="B10" s="117"/>
      <c r="C10" s="118"/>
      <c r="D10" s="6"/>
      <c r="E10" s="207" t="s">
        <v>413</v>
      </c>
      <c r="F10" s="117"/>
      <c r="G10" s="118"/>
      <c r="H10" s="6"/>
      <c r="I10" s="488" t="s">
        <v>416</v>
      </c>
      <c r="J10" s="489"/>
      <c r="K10" s="490"/>
    </row>
    <row r="11" spans="1:13" ht="15" customHeight="1">
      <c r="A11" s="119" t="s">
        <v>406</v>
      </c>
      <c r="B11" s="288"/>
      <c r="C11" s="120"/>
      <c r="E11" s="123" t="s">
        <v>333</v>
      </c>
      <c r="F11" s="375"/>
      <c r="G11" s="133"/>
      <c r="H11" s="134"/>
      <c r="I11" s="549"/>
      <c r="J11" s="550"/>
      <c r="K11" s="551"/>
      <c r="L11" s="49"/>
      <c r="M11" s="5">
        <f>IF(F12="",0,IF(F12="1 (Annual)",1,IF(F12="12 (Monthly)",12,IF(F12="24 (Semi-Monthly)",24,IF(F12="26 (Bi-weekly)",26,IF(F12="52 (Weekly)",52))))))</f>
        <v>0</v>
      </c>
    </row>
    <row r="12" spans="1:13" ht="15" customHeight="1">
      <c r="A12" s="119" t="s">
        <v>407</v>
      </c>
      <c r="B12" s="288"/>
      <c r="C12" s="120"/>
      <c r="E12" s="119" t="s">
        <v>334</v>
      </c>
      <c r="F12" s="290"/>
      <c r="G12" s="120"/>
      <c r="I12" s="552"/>
      <c r="J12" s="553"/>
      <c r="K12" s="554"/>
      <c r="M12" s="113">
        <f>F11*M11</f>
        <v>0</v>
      </c>
    </row>
    <row r="13" spans="1:13" ht="15" customHeight="1">
      <c r="A13" s="34" t="s">
        <v>408</v>
      </c>
      <c r="B13" s="289"/>
      <c r="C13" s="120"/>
      <c r="E13" s="547" t="s">
        <v>335</v>
      </c>
      <c r="F13" s="548"/>
      <c r="G13" s="120"/>
      <c r="I13" s="552"/>
      <c r="J13" s="553"/>
      <c r="K13" s="554"/>
    </row>
    <row r="14" spans="1:13" ht="15" customHeight="1" thickBot="1">
      <c r="A14" s="143"/>
      <c r="B14" s="144"/>
      <c r="C14" s="122"/>
      <c r="E14" s="119" t="s">
        <v>336</v>
      </c>
      <c r="F14" s="377"/>
      <c r="G14" s="120"/>
      <c r="I14" s="552"/>
      <c r="J14" s="553"/>
      <c r="K14" s="554"/>
      <c r="L14" s="11"/>
    </row>
    <row r="15" spans="1:13" ht="15" customHeight="1" thickTop="1" thickBot="1">
      <c r="A15" s="141" t="s">
        <v>410</v>
      </c>
      <c r="B15" s="350">
        <f>IF(B13="",0,B13/A16*365)</f>
        <v>0</v>
      </c>
      <c r="C15" s="142"/>
      <c r="E15" s="119" t="s">
        <v>491</v>
      </c>
      <c r="F15" s="376"/>
      <c r="G15" s="120"/>
      <c r="I15" s="552"/>
      <c r="J15" s="553"/>
      <c r="K15" s="554"/>
    </row>
    <row r="16" spans="1:13" ht="15" customHeight="1" thickTop="1">
      <c r="A16" s="140">
        <f>IF(B11="",0,B12-B11+1)</f>
        <v>0</v>
      </c>
      <c r="C16" s="112"/>
      <c r="D16" s="112"/>
      <c r="E16" s="124" t="s">
        <v>505</v>
      </c>
      <c r="F16" s="376"/>
      <c r="G16" s="125"/>
      <c r="H16" s="148"/>
      <c r="I16" s="552"/>
      <c r="J16" s="553"/>
      <c r="K16" s="554"/>
      <c r="M16" s="113"/>
    </row>
    <row r="17" spans="1:13" ht="15" customHeight="1" thickBot="1">
      <c r="D17" s="148"/>
      <c r="E17" s="34"/>
      <c r="F17" s="128"/>
      <c r="G17" s="125"/>
      <c r="H17" s="148"/>
      <c r="I17" s="552"/>
      <c r="J17" s="553"/>
      <c r="K17" s="554"/>
    </row>
    <row r="18" spans="1:13" ht="15" customHeight="1" thickTop="1">
      <c r="A18" s="521" t="s">
        <v>414</v>
      </c>
      <c r="B18" s="522"/>
      <c r="C18" s="523"/>
      <c r="D18" s="148"/>
      <c r="E18" s="137" t="s">
        <v>415</v>
      </c>
      <c r="F18" s="139">
        <f>IF(F11="",F14*F15*F16,F11*M11)</f>
        <v>0</v>
      </c>
      <c r="G18" s="118"/>
      <c r="H18" s="148"/>
      <c r="I18" s="552"/>
      <c r="J18" s="553"/>
      <c r="K18" s="554"/>
    </row>
    <row r="19" spans="1:13" ht="15" customHeight="1" thickBot="1">
      <c r="A19" s="136" t="s">
        <v>409</v>
      </c>
      <c r="B19" s="351"/>
      <c r="C19" s="125"/>
      <c r="D19" s="148"/>
      <c r="E19" s="138" t="s">
        <v>411</v>
      </c>
      <c r="F19" s="135">
        <f>IF(B19="",0,B19/A16*365)</f>
        <v>0</v>
      </c>
      <c r="G19" s="120"/>
      <c r="H19" s="148"/>
      <c r="I19" s="552"/>
      <c r="J19" s="553"/>
      <c r="K19" s="554"/>
    </row>
    <row r="20" spans="1:13" ht="15" customHeight="1" thickTop="1" thickBot="1">
      <c r="A20" s="126"/>
      <c r="B20" s="121"/>
      <c r="C20" s="127"/>
      <c r="D20" s="148"/>
      <c r="E20" s="184" t="s">
        <v>483</v>
      </c>
      <c r="F20" s="299">
        <f>SUM(F18:F19)</f>
        <v>0</v>
      </c>
      <c r="G20" s="142"/>
      <c r="H20" s="148"/>
      <c r="I20" s="555"/>
      <c r="J20" s="556"/>
      <c r="K20" s="557"/>
    </row>
    <row r="21" spans="1:13" ht="15" customHeight="1" thickTop="1">
      <c r="A21" s="148"/>
      <c r="B21" s="148"/>
      <c r="C21" s="148"/>
      <c r="D21" s="148"/>
      <c r="E21" s="148"/>
      <c r="F21" s="148"/>
      <c r="G21" s="148"/>
      <c r="H21" s="148"/>
      <c r="I21" s="114"/>
      <c r="J21" s="392"/>
      <c r="K21" s="135"/>
    </row>
    <row r="22" spans="1:13" ht="15" customHeight="1">
      <c r="A22" s="524" t="s">
        <v>427</v>
      </c>
      <c r="B22" s="524"/>
      <c r="C22" s="524"/>
      <c r="D22" s="524"/>
      <c r="E22" s="349">
        <f>MAX(B15,F20)</f>
        <v>0</v>
      </c>
      <c r="F22" s="525" t="str">
        <f>IF(B15&lt;F20, "        Total Base Wages + Other + OT/Bonus/Comm/Tips Used to Qualify.",IF(F20&lt;B15,"        YTD Earnings Used to Qualify.",""))</f>
        <v/>
      </c>
      <c r="G22" s="526"/>
      <c r="H22" s="526"/>
      <c r="I22" s="526"/>
      <c r="J22" s="526"/>
      <c r="K22" s="526"/>
      <c r="L22" s="39"/>
    </row>
    <row r="23" spans="1:13" ht="15" customHeight="1" thickBot="1">
      <c r="A23" s="129"/>
      <c r="B23" s="542" t="str">
        <f>IF(B15=0,"",IF(F20=0,"",IF(F20-B15&gt;=3000,"Provide explanation for income calculation discrepancy.",IF(B15-F20&gt;=3000,"Provide explanation for income calculation discrepancy.",""))))</f>
        <v/>
      </c>
      <c r="C23" s="542"/>
      <c r="D23" s="542"/>
      <c r="E23" s="542"/>
      <c r="F23" s="542"/>
      <c r="G23" s="542"/>
      <c r="H23" s="542"/>
      <c r="I23" s="130"/>
      <c r="J23" s="130"/>
      <c r="K23" s="131"/>
      <c r="L23" s="39"/>
    </row>
    <row r="24" spans="1:13" ht="15" customHeight="1" thickTop="1">
      <c r="A24" s="208" t="s">
        <v>337</v>
      </c>
    </row>
    <row r="25" spans="1:13" ht="15" customHeight="1">
      <c r="A25" s="31" t="s">
        <v>332</v>
      </c>
      <c r="B25" s="562"/>
      <c r="C25" s="563"/>
      <c r="D25" s="563"/>
      <c r="E25" s="563"/>
      <c r="F25" s="563"/>
      <c r="G25" s="563"/>
      <c r="H25" s="564"/>
      <c r="I25" s="32"/>
      <c r="J25" s="546"/>
      <c r="K25" s="546"/>
    </row>
    <row r="26" spans="1:13" ht="15" customHeight="1" thickBot="1">
      <c r="A26" s="341"/>
    </row>
    <row r="27" spans="1:13" ht="15" customHeight="1" thickTop="1">
      <c r="A27" s="207" t="s">
        <v>412</v>
      </c>
      <c r="B27" s="117"/>
      <c r="C27" s="118"/>
      <c r="E27" s="207" t="s">
        <v>413</v>
      </c>
      <c r="F27" s="117"/>
      <c r="G27" s="118"/>
      <c r="I27" s="488" t="s">
        <v>416</v>
      </c>
      <c r="J27" s="489"/>
      <c r="K27" s="490"/>
    </row>
    <row r="28" spans="1:13" ht="15" customHeight="1">
      <c r="A28" s="119" t="s">
        <v>406</v>
      </c>
      <c r="B28" s="288"/>
      <c r="C28" s="120"/>
      <c r="E28" s="123" t="s">
        <v>333</v>
      </c>
      <c r="F28" s="375"/>
      <c r="G28" s="133"/>
      <c r="I28" s="549"/>
      <c r="J28" s="550"/>
      <c r="K28" s="551"/>
      <c r="M28" s="5">
        <f>IF(F29="",0,IF(F29="1 (Annual)",1,IF(F29="12 (Monthly)",12,IF(F29="24 (Semi-Monthly)",24,IF(F29="26 (Bi-weekly)",26,IF(F29="52 (Weekly)",52))))))</f>
        <v>0</v>
      </c>
    </row>
    <row r="29" spans="1:13" ht="15" customHeight="1">
      <c r="A29" s="119" t="s">
        <v>407</v>
      </c>
      <c r="B29" s="288"/>
      <c r="C29" s="120"/>
      <c r="E29" s="119" t="s">
        <v>334</v>
      </c>
      <c r="F29" s="290"/>
      <c r="G29" s="120"/>
      <c r="I29" s="552"/>
      <c r="J29" s="553"/>
      <c r="K29" s="554"/>
      <c r="M29" s="113">
        <f>F28*M28</f>
        <v>0</v>
      </c>
    </row>
    <row r="30" spans="1:13" ht="15" customHeight="1">
      <c r="A30" s="34" t="s">
        <v>408</v>
      </c>
      <c r="B30" s="289"/>
      <c r="C30" s="120"/>
      <c r="E30" s="547" t="s">
        <v>335</v>
      </c>
      <c r="F30" s="548"/>
      <c r="G30" s="120"/>
      <c r="I30" s="552"/>
      <c r="J30" s="553"/>
      <c r="K30" s="554"/>
    </row>
    <row r="31" spans="1:13" ht="15" customHeight="1" thickBot="1">
      <c r="A31" s="143"/>
      <c r="B31" s="144"/>
      <c r="C31" s="122"/>
      <c r="E31" s="119" t="s">
        <v>336</v>
      </c>
      <c r="F31" s="377"/>
      <c r="G31" s="120"/>
      <c r="I31" s="552"/>
      <c r="J31" s="553"/>
      <c r="K31" s="554"/>
    </row>
    <row r="32" spans="1:13" ht="15" customHeight="1" thickTop="1" thickBot="1">
      <c r="A32" s="141" t="s">
        <v>410</v>
      </c>
      <c r="B32" s="350">
        <f>IF(B30="",0,B30/A33*365)</f>
        <v>0</v>
      </c>
      <c r="C32" s="142"/>
      <c r="E32" s="119" t="s">
        <v>491</v>
      </c>
      <c r="F32" s="376"/>
      <c r="G32" s="120"/>
      <c r="I32" s="552"/>
      <c r="J32" s="553"/>
      <c r="K32" s="554"/>
    </row>
    <row r="33" spans="1:13" ht="15" customHeight="1" thickTop="1">
      <c r="A33" s="140">
        <f>IF(B28="",0,B29-B28+1)</f>
        <v>0</v>
      </c>
      <c r="C33" s="112"/>
      <c r="E33" s="124" t="s">
        <v>505</v>
      </c>
      <c r="F33" s="376"/>
      <c r="G33" s="125"/>
      <c r="I33" s="552"/>
      <c r="J33" s="553"/>
      <c r="K33" s="554"/>
    </row>
    <row r="34" spans="1:13" ht="15" customHeight="1" thickBot="1">
      <c r="E34" s="34"/>
      <c r="F34" s="128"/>
      <c r="G34" s="125"/>
      <c r="I34" s="552"/>
      <c r="J34" s="553"/>
      <c r="K34" s="554"/>
      <c r="L34" s="6"/>
    </row>
    <row r="35" spans="1:13" ht="15" customHeight="1" thickTop="1">
      <c r="A35" s="521" t="s">
        <v>414</v>
      </c>
      <c r="B35" s="522"/>
      <c r="C35" s="523"/>
      <c r="D35" s="108"/>
      <c r="E35" s="137" t="s">
        <v>415</v>
      </c>
      <c r="F35" s="139">
        <f>IF(F28="",F31*F32*F33,F28*M28)</f>
        <v>0</v>
      </c>
      <c r="G35" s="118"/>
      <c r="H35" s="132"/>
      <c r="I35" s="552"/>
      <c r="J35" s="553"/>
      <c r="K35" s="554"/>
      <c r="L35" s="49"/>
    </row>
    <row r="36" spans="1:13" ht="15" customHeight="1" thickBot="1">
      <c r="A36" s="136" t="s">
        <v>409</v>
      </c>
      <c r="B36" s="291"/>
      <c r="C36" s="125"/>
      <c r="D36" s="109"/>
      <c r="E36" s="138" t="s">
        <v>411</v>
      </c>
      <c r="F36" s="135">
        <f>IF(B36="",0,B36/A33*365)</f>
        <v>0</v>
      </c>
      <c r="G36" s="120"/>
      <c r="H36" s="392"/>
      <c r="I36" s="552"/>
      <c r="J36" s="553"/>
      <c r="K36" s="554"/>
      <c r="L36" s="6"/>
      <c r="M36" s="100"/>
    </row>
    <row r="37" spans="1:13" ht="15" customHeight="1" thickTop="1" thickBot="1">
      <c r="A37" s="126"/>
      <c r="B37" s="121"/>
      <c r="C37" s="127"/>
      <c r="D37" s="110"/>
      <c r="E37" s="196" t="s">
        <v>483</v>
      </c>
      <c r="F37" s="299">
        <f>SUM(F35:F36)</f>
        <v>0</v>
      </c>
      <c r="G37" s="142"/>
      <c r="H37" s="110"/>
      <c r="I37" s="555"/>
      <c r="J37" s="556"/>
      <c r="K37" s="557"/>
      <c r="L37" s="11"/>
    </row>
    <row r="38" spans="1:13" ht="15" customHeight="1" thickTop="1">
      <c r="A38" s="148"/>
      <c r="B38" s="148"/>
      <c r="C38" s="148"/>
      <c r="D38" s="25"/>
      <c r="E38" s="25"/>
      <c r="F38" s="25"/>
      <c r="G38" s="25"/>
      <c r="H38" s="25"/>
      <c r="I38" s="116"/>
      <c r="J38" s="116"/>
      <c r="K38" s="387"/>
      <c r="L38" s="6"/>
    </row>
    <row r="39" spans="1:13" ht="15" customHeight="1">
      <c r="A39" s="524" t="s">
        <v>426</v>
      </c>
      <c r="B39" s="524"/>
      <c r="C39" s="524"/>
      <c r="D39" s="524"/>
      <c r="E39" s="349">
        <f>MAX(B32,F37)</f>
        <v>0</v>
      </c>
      <c r="F39" s="525" t="str">
        <f>IF(B32&lt;F37, "        Total Base Wages + Other + OT/Bonus/Comm/Tips Used to Qualify.",IF(F37&lt;B32,"        YTD Earnings Used to Qualify.",""))</f>
        <v/>
      </c>
      <c r="G39" s="526"/>
      <c r="H39" s="526"/>
      <c r="I39" s="526"/>
      <c r="J39" s="526"/>
      <c r="K39" s="526"/>
      <c r="L39" s="6"/>
    </row>
    <row r="40" spans="1:13" ht="15" customHeight="1" thickBot="1">
      <c r="A40" s="129"/>
      <c r="B40" s="542" t="str">
        <f>IF(B32=0,"",IF(F37=0,"",IF(F37-B32&gt;=3000,"Provide explanation for income calculation discrepancy.",IF(B32-F37&gt;=3000,"Provide explanation for income calculation discrepancy.",""))))</f>
        <v/>
      </c>
      <c r="C40" s="542"/>
      <c r="D40" s="542"/>
      <c r="E40" s="542"/>
      <c r="F40" s="542"/>
      <c r="G40" s="542"/>
      <c r="H40" s="542"/>
      <c r="I40" s="152"/>
      <c r="J40" s="152"/>
      <c r="K40" s="152"/>
      <c r="L40" s="39"/>
    </row>
    <row r="41" spans="1:13" ht="15" customHeight="1" thickTop="1">
      <c r="A41" s="274" t="s">
        <v>481</v>
      </c>
      <c r="I41" s="147"/>
      <c r="J41" s="147"/>
      <c r="K41" s="147"/>
      <c r="L41" s="39"/>
    </row>
    <row r="42" spans="1:13" ht="15" customHeight="1">
      <c r="A42" s="31" t="s">
        <v>332</v>
      </c>
      <c r="B42" s="562"/>
      <c r="C42" s="563"/>
      <c r="D42" s="563"/>
      <c r="E42" s="563"/>
      <c r="F42" s="563"/>
      <c r="G42" s="563"/>
      <c r="H42" s="564"/>
      <c r="I42" s="32"/>
      <c r="J42" s="546"/>
      <c r="K42" s="546"/>
    </row>
    <row r="43" spans="1:13" ht="15" customHeight="1" thickBot="1">
      <c r="A43" s="31"/>
      <c r="B43" s="54"/>
      <c r="C43" s="54"/>
      <c r="D43" s="396"/>
      <c r="E43" s="396"/>
      <c r="F43" s="396"/>
      <c r="G43" s="396"/>
      <c r="H43" s="396"/>
      <c r="I43" s="30"/>
      <c r="J43" s="387"/>
      <c r="K43" s="387"/>
      <c r="L43" s="6"/>
    </row>
    <row r="44" spans="1:13" ht="15" customHeight="1" thickTop="1">
      <c r="A44" s="207" t="s">
        <v>412</v>
      </c>
      <c r="B44" s="117"/>
      <c r="C44" s="118"/>
      <c r="D44" s="105"/>
      <c r="E44" s="207" t="s">
        <v>413</v>
      </c>
      <c r="F44" s="117"/>
      <c r="G44" s="118"/>
      <c r="H44" s="392"/>
      <c r="I44" s="488" t="s">
        <v>416</v>
      </c>
      <c r="J44" s="489"/>
      <c r="K44" s="490"/>
      <c r="L44" s="49"/>
    </row>
    <row r="45" spans="1:13" ht="15" customHeight="1">
      <c r="A45" s="119" t="s">
        <v>493</v>
      </c>
      <c r="B45" s="292"/>
      <c r="C45" s="120"/>
      <c r="D45" s="104"/>
      <c r="E45" s="123" t="s">
        <v>336</v>
      </c>
      <c r="F45" s="375"/>
      <c r="G45" s="133"/>
      <c r="H45" s="209"/>
      <c r="I45" s="549"/>
      <c r="J45" s="550"/>
      <c r="K45" s="551"/>
      <c r="L45" s="6"/>
      <c r="M45" s="5">
        <f>IF(F46="",0,IF(F46="1 (Annual)",1,IF(F46="12 (Monthly)",12,IF(F46="24 (Semi-Monthly)",24,IF(F46="26 (Bi-weekly)",26,IF(F46="52 (Weekly)",52))))))</f>
        <v>0</v>
      </c>
    </row>
    <row r="46" spans="1:13" ht="15" customHeight="1">
      <c r="A46" s="119" t="s">
        <v>482</v>
      </c>
      <c r="B46" s="292"/>
      <c r="C46" s="120"/>
      <c r="D46" s="110"/>
      <c r="E46" s="119" t="s">
        <v>491</v>
      </c>
      <c r="F46" s="378"/>
      <c r="G46" s="120"/>
      <c r="H46" s="110"/>
      <c r="I46" s="552"/>
      <c r="J46" s="553"/>
      <c r="K46" s="554"/>
      <c r="L46" s="6"/>
      <c r="M46" s="113">
        <f>F45*M45</f>
        <v>0</v>
      </c>
    </row>
    <row r="47" spans="1:13" ht="15" customHeight="1">
      <c r="A47" s="34" t="s">
        <v>408</v>
      </c>
      <c r="B47" s="289"/>
      <c r="C47" s="120"/>
      <c r="D47" s="25"/>
      <c r="E47" s="278" t="s">
        <v>492</v>
      </c>
      <c r="F47" s="279">
        <f>(B45/7)</f>
        <v>0</v>
      </c>
      <c r="G47" s="120"/>
      <c r="H47" s="25"/>
      <c r="I47" s="552"/>
      <c r="J47" s="553"/>
      <c r="K47" s="554"/>
      <c r="L47" s="11"/>
    </row>
    <row r="48" spans="1:13" ht="15" customHeight="1" thickBot="1">
      <c r="A48" s="143"/>
      <c r="B48" s="144"/>
      <c r="C48" s="122"/>
      <c r="D48" s="148"/>
      <c r="E48" s="119"/>
      <c r="G48" s="120"/>
      <c r="H48" s="148"/>
      <c r="I48" s="552"/>
      <c r="J48" s="553"/>
      <c r="K48" s="554"/>
      <c r="L48" s="6"/>
    </row>
    <row r="49" spans="1:13" ht="15" customHeight="1" thickTop="1" thickBot="1">
      <c r="A49" s="141" t="s">
        <v>410</v>
      </c>
      <c r="B49" s="350">
        <f>IF(B46="",0,B47/B46*B45)</f>
        <v>0</v>
      </c>
      <c r="C49" s="142"/>
      <c r="E49" s="119"/>
      <c r="F49" s="305"/>
      <c r="G49" s="120"/>
      <c r="I49" s="552"/>
      <c r="J49" s="553"/>
      <c r="K49" s="554"/>
      <c r="L49" s="6"/>
    </row>
    <row r="50" spans="1:13" ht="15" customHeight="1" thickTop="1">
      <c r="A50" s="140"/>
      <c r="B50" s="153"/>
      <c r="C50" s="6"/>
      <c r="E50" s="124"/>
      <c r="F50" s="306"/>
      <c r="G50" s="125"/>
      <c r="I50" s="552"/>
      <c r="J50" s="553"/>
      <c r="K50" s="554"/>
      <c r="L50" s="6"/>
    </row>
    <row r="51" spans="1:13" ht="15" customHeight="1" thickBot="1">
      <c r="A51" s="274"/>
      <c r="E51" s="34"/>
      <c r="F51" s="128"/>
      <c r="G51" s="125"/>
      <c r="I51" s="552"/>
      <c r="J51" s="553"/>
      <c r="K51" s="554"/>
      <c r="L51" s="39"/>
    </row>
    <row r="52" spans="1:13" ht="15" customHeight="1" thickTop="1">
      <c r="A52" s="521" t="s">
        <v>414</v>
      </c>
      <c r="B52" s="522"/>
      <c r="C52" s="523"/>
      <c r="D52" s="107"/>
      <c r="E52" s="137" t="s">
        <v>415</v>
      </c>
      <c r="F52" s="139">
        <f>IF(F45="",0,F46*F45*F47)</f>
        <v>0</v>
      </c>
      <c r="G52" s="118"/>
      <c r="H52" s="396"/>
      <c r="I52" s="552"/>
      <c r="J52" s="553"/>
      <c r="K52" s="554"/>
    </row>
    <row r="53" spans="1:13" ht="15" customHeight="1" thickBot="1">
      <c r="A53" s="136" t="s">
        <v>409</v>
      </c>
      <c r="B53" s="291"/>
      <c r="C53" s="125"/>
      <c r="D53" s="105"/>
      <c r="E53" s="138" t="s">
        <v>411</v>
      </c>
      <c r="F53" s="280">
        <f>IF(B53="",0,B53/B46*B45)</f>
        <v>0</v>
      </c>
      <c r="G53" s="120"/>
      <c r="H53" s="392"/>
      <c r="I53" s="552"/>
      <c r="J53" s="553"/>
      <c r="K53" s="554"/>
    </row>
    <row r="54" spans="1:13" ht="15" customHeight="1" thickTop="1" thickBot="1">
      <c r="A54" s="126"/>
      <c r="B54" s="121"/>
      <c r="C54" s="127"/>
      <c r="D54" s="110"/>
      <c r="E54" s="196" t="s">
        <v>483</v>
      </c>
      <c r="F54" s="299">
        <f>SUM(F52:F53)</f>
        <v>0</v>
      </c>
      <c r="G54" s="142"/>
      <c r="H54" s="110"/>
      <c r="I54" s="555"/>
      <c r="J54" s="556"/>
      <c r="K54" s="557"/>
      <c r="L54" s="6"/>
      <c r="M54" s="100"/>
    </row>
    <row r="55" spans="1:13" ht="15" customHeight="1" thickTop="1">
      <c r="A55" s="10"/>
      <c r="B55" s="397"/>
      <c r="C55" s="25"/>
      <c r="D55" s="25"/>
      <c r="E55" s="25"/>
      <c r="F55" s="25"/>
      <c r="G55" s="25"/>
      <c r="H55" s="25"/>
      <c r="I55" s="33"/>
      <c r="J55" s="25"/>
      <c r="K55" s="115"/>
      <c r="L55" s="6"/>
    </row>
    <row r="56" spans="1:13" ht="15" customHeight="1">
      <c r="A56" s="524" t="s">
        <v>484</v>
      </c>
      <c r="B56" s="524"/>
      <c r="C56" s="524"/>
      <c r="D56" s="524"/>
      <c r="E56" s="349">
        <f>MAX(B49,F54)</f>
        <v>0</v>
      </c>
      <c r="F56" s="525" t="str">
        <f>IF(B49&lt;F54, "        Total Base Wages + Other + OT/Bonus/Comm/Tips Used to Qualify.",IF(F54&lt;B49,"        YTD Earnings Used to Qualify.",""))</f>
        <v/>
      </c>
      <c r="G56" s="526"/>
      <c r="H56" s="526"/>
      <c r="I56" s="526"/>
      <c r="J56" s="526"/>
      <c r="K56" s="526"/>
      <c r="L56" s="11"/>
    </row>
    <row r="57" spans="1:13" ht="15" customHeight="1">
      <c r="A57" s="390"/>
      <c r="B57" s="390"/>
      <c r="C57" s="390"/>
      <c r="D57" s="390"/>
      <c r="E57" s="335"/>
      <c r="F57" s="334"/>
      <c r="G57" s="391"/>
      <c r="H57" s="391"/>
      <c r="I57" s="391"/>
      <c r="J57" s="391"/>
      <c r="K57" s="391"/>
      <c r="L57" s="11"/>
    </row>
    <row r="58" spans="1:13" ht="15" customHeight="1">
      <c r="A58" s="390"/>
      <c r="B58" s="390"/>
      <c r="C58" s="390"/>
      <c r="D58" s="390"/>
      <c r="E58" s="335"/>
      <c r="F58" s="334"/>
      <c r="G58" s="391"/>
      <c r="H58" s="391"/>
      <c r="I58" s="391"/>
      <c r="J58" s="391"/>
      <c r="K58" s="391"/>
      <c r="L58" s="11"/>
    </row>
    <row r="59" spans="1:13" ht="15" customHeight="1" thickBot="1">
      <c r="A59" s="341"/>
      <c r="I59" s="116"/>
      <c r="J59" s="116"/>
      <c r="K59" s="387"/>
      <c r="L59" s="6"/>
    </row>
    <row r="60" spans="1:13" ht="3" customHeight="1" thickTop="1">
      <c r="A60" s="310"/>
      <c r="B60" s="311"/>
      <c r="C60" s="311"/>
      <c r="D60" s="311"/>
      <c r="E60" s="311"/>
      <c r="F60" s="312"/>
      <c r="I60" s="116"/>
      <c r="J60" s="116"/>
      <c r="K60" s="387"/>
      <c r="L60" s="6"/>
    </row>
    <row r="61" spans="1:13" ht="15" customHeight="1">
      <c r="A61" s="527" t="s">
        <v>424</v>
      </c>
      <c r="B61" s="524"/>
      <c r="C61" s="177"/>
      <c r="D61" s="177"/>
      <c r="E61" s="352">
        <f>IF(E22="","0",E22+E39+E56)</f>
        <v>0</v>
      </c>
      <c r="F61" s="313"/>
      <c r="G61" s="110"/>
      <c r="H61" s="110"/>
      <c r="I61" s="33"/>
      <c r="K61" s="15"/>
    </row>
    <row r="62" spans="1:13" ht="3" customHeight="1" thickBot="1">
      <c r="A62" s="314"/>
      <c r="B62" s="315"/>
      <c r="C62" s="315"/>
      <c r="D62" s="315"/>
      <c r="E62" s="315"/>
      <c r="F62" s="316"/>
      <c r="G62" s="72"/>
      <c r="H62" s="72"/>
      <c r="I62" s="72"/>
      <c r="L62" s="5" t="s">
        <v>345</v>
      </c>
    </row>
    <row r="63" spans="1:13" ht="15" customHeight="1" thickTop="1">
      <c r="A63" s="341"/>
      <c r="B63" s="72"/>
      <c r="C63" s="72"/>
      <c r="D63" s="72"/>
      <c r="E63" s="72"/>
      <c r="F63" s="72"/>
      <c r="G63" s="72"/>
      <c r="H63" s="72"/>
      <c r="I63" s="72"/>
      <c r="K63" s="15"/>
    </row>
    <row r="64" spans="1:13" ht="15" customHeight="1">
      <c r="A64" s="275" t="s">
        <v>14</v>
      </c>
      <c r="B64" s="528" t="str">
        <f>IF(Household_Summary!C7="","",Household_Summary!C7)</f>
        <v/>
      </c>
      <c r="C64" s="529"/>
      <c r="D64" s="529"/>
      <c r="E64" s="529"/>
      <c r="F64" s="529"/>
      <c r="G64" s="529"/>
      <c r="H64" s="529"/>
      <c r="I64" s="530"/>
      <c r="K64" s="15"/>
    </row>
    <row r="65" spans="1:17" ht="15" customHeight="1" thickBot="1">
      <c r="A65" s="348" t="s">
        <v>512</v>
      </c>
      <c r="B65" s="531" t="str">
        <f>IF(Household_Summary!C18="","",Household_Summary!C18)</f>
        <v/>
      </c>
      <c r="C65" s="532"/>
      <c r="D65" s="532"/>
      <c r="E65" s="532"/>
      <c r="F65" s="532"/>
      <c r="G65" s="532"/>
      <c r="H65" s="532"/>
      <c r="I65" s="533"/>
      <c r="K65" s="15"/>
    </row>
    <row r="66" spans="1:17" ht="15" customHeight="1" thickTop="1" thickBot="1">
      <c r="A66" s="484" t="s">
        <v>343</v>
      </c>
      <c r="B66" s="534"/>
      <c r="C66" s="534"/>
      <c r="D66" s="534"/>
      <c r="E66" s="534"/>
      <c r="F66" s="534"/>
      <c r="G66" s="534"/>
      <c r="H66" s="534"/>
      <c r="I66" s="534"/>
      <c r="J66" s="534"/>
      <c r="K66" s="535"/>
      <c r="M66" s="5" t="s">
        <v>401</v>
      </c>
    </row>
    <row r="67" spans="1:17" ht="15" customHeight="1" thickTop="1" thickBot="1">
      <c r="A67" s="510" t="s">
        <v>341</v>
      </c>
      <c r="B67" s="511"/>
      <c r="C67" s="511"/>
      <c r="D67" s="511"/>
      <c r="E67" s="511"/>
      <c r="F67" s="512"/>
      <c r="G67" s="8"/>
      <c r="H67" s="8"/>
      <c r="I67" s="536" t="s">
        <v>478</v>
      </c>
      <c r="J67" s="537"/>
      <c r="K67" s="538"/>
      <c r="Q67" s="5" t="s">
        <v>378</v>
      </c>
    </row>
    <row r="68" spans="1:17" ht="15" customHeight="1" thickTop="1">
      <c r="A68" s="158" t="s">
        <v>514</v>
      </c>
      <c r="B68" s="293"/>
      <c r="C68" s="507" t="s">
        <v>340</v>
      </c>
      <c r="D68" s="508"/>
      <c r="E68" s="508"/>
      <c r="F68" s="509"/>
      <c r="G68" s="101"/>
      <c r="H68" s="101"/>
      <c r="I68" s="539"/>
      <c r="J68" s="540"/>
      <c r="K68" s="541"/>
      <c r="Q68" s="5">
        <f>IF(G68="",0,G70-G69+1)</f>
        <v>0</v>
      </c>
    </row>
    <row r="69" spans="1:17" ht="15" customHeight="1">
      <c r="A69" s="156" t="s">
        <v>515</v>
      </c>
      <c r="B69" s="379"/>
      <c r="C69" s="513"/>
      <c r="D69" s="473"/>
      <c r="E69" s="473"/>
      <c r="F69" s="474"/>
      <c r="G69" s="398"/>
      <c r="H69" s="398"/>
      <c r="I69" s="353"/>
      <c r="J69" s="354"/>
      <c r="K69" s="355"/>
    </row>
    <row r="70" spans="1:17" ht="15" customHeight="1">
      <c r="A70" s="156" t="s">
        <v>420</v>
      </c>
      <c r="B70" s="301">
        <f>B68*B69</f>
        <v>0</v>
      </c>
      <c r="C70" s="514"/>
      <c r="D70" s="475"/>
      <c r="E70" s="475"/>
      <c r="F70" s="476"/>
      <c r="G70" s="398"/>
      <c r="H70" s="398"/>
      <c r="I70" s="174"/>
      <c r="J70" s="175"/>
      <c r="K70" s="176"/>
    </row>
    <row r="71" spans="1:17" ht="15" customHeight="1" thickBot="1">
      <c r="A71" s="210"/>
      <c r="B71" s="155"/>
      <c r="C71" s="515"/>
      <c r="D71" s="477"/>
      <c r="E71" s="477"/>
      <c r="F71" s="478"/>
      <c r="G71" s="35"/>
      <c r="H71" s="35"/>
      <c r="I71" s="174"/>
      <c r="J71" s="175"/>
      <c r="K71" s="176"/>
    </row>
    <row r="72" spans="1:17" ht="15" customHeight="1" thickTop="1" thickBot="1">
      <c r="A72" s="510" t="s">
        <v>338</v>
      </c>
      <c r="B72" s="511"/>
      <c r="C72" s="511"/>
      <c r="D72" s="511"/>
      <c r="E72" s="511"/>
      <c r="F72" s="512"/>
      <c r="G72" s="17"/>
      <c r="H72" s="6"/>
      <c r="I72" s="174"/>
      <c r="J72" s="175"/>
      <c r="K72" s="176"/>
    </row>
    <row r="73" spans="1:17" ht="15" customHeight="1" thickTop="1">
      <c r="A73" s="154" t="s">
        <v>514</v>
      </c>
      <c r="B73" s="380"/>
      <c r="C73" s="507" t="s">
        <v>340</v>
      </c>
      <c r="D73" s="508"/>
      <c r="E73" s="508"/>
      <c r="F73" s="509"/>
      <c r="G73" s="17"/>
      <c r="H73" s="6"/>
      <c r="I73" s="174"/>
      <c r="J73" s="175"/>
      <c r="K73" s="176"/>
    </row>
    <row r="74" spans="1:17" ht="15" customHeight="1">
      <c r="A74" s="156" t="s">
        <v>515</v>
      </c>
      <c r="B74" s="381"/>
      <c r="C74" s="513"/>
      <c r="D74" s="473"/>
      <c r="E74" s="473"/>
      <c r="F74" s="474"/>
      <c r="G74" s="17"/>
      <c r="H74" s="6"/>
      <c r="I74" s="174"/>
      <c r="J74" s="175"/>
      <c r="K74" s="176"/>
    </row>
    <row r="75" spans="1:17" ht="15" customHeight="1">
      <c r="A75" s="156" t="s">
        <v>506</v>
      </c>
      <c r="B75" s="302">
        <f>B73*B74</f>
        <v>0</v>
      </c>
      <c r="C75" s="514"/>
      <c r="D75" s="475"/>
      <c r="E75" s="475"/>
      <c r="F75" s="476"/>
      <c r="G75" s="17"/>
      <c r="H75" s="6"/>
      <c r="I75" s="174"/>
      <c r="J75" s="175"/>
      <c r="K75" s="176"/>
    </row>
    <row r="76" spans="1:17" ht="15" customHeight="1" thickBot="1">
      <c r="A76" s="516" t="s">
        <v>479</v>
      </c>
      <c r="B76" s="517"/>
      <c r="C76" s="515"/>
      <c r="D76" s="477"/>
      <c r="E76" s="477"/>
      <c r="F76" s="478"/>
      <c r="G76" s="17"/>
      <c r="H76" s="6"/>
      <c r="I76" s="174"/>
      <c r="J76" s="175"/>
      <c r="K76" s="176"/>
    </row>
    <row r="77" spans="1:17" ht="15" customHeight="1" thickTop="1" thickBot="1">
      <c r="A77" s="510" t="s">
        <v>402</v>
      </c>
      <c r="B77" s="511"/>
      <c r="C77" s="511"/>
      <c r="D77" s="511"/>
      <c r="E77" s="511"/>
      <c r="F77" s="512"/>
      <c r="G77" s="8"/>
      <c r="H77" s="8"/>
      <c r="I77" s="174"/>
      <c r="J77" s="175"/>
      <c r="K77" s="176"/>
      <c r="M77" s="5" t="s">
        <v>402</v>
      </c>
      <c r="Q77" s="5" t="s">
        <v>404</v>
      </c>
    </row>
    <row r="78" spans="1:17" ht="15" customHeight="1" thickTop="1">
      <c r="A78" s="158" t="s">
        <v>339</v>
      </c>
      <c r="B78" s="293"/>
      <c r="C78" s="507" t="s">
        <v>340</v>
      </c>
      <c r="D78" s="508"/>
      <c r="E78" s="508"/>
      <c r="F78" s="509"/>
      <c r="G78" s="101"/>
      <c r="H78" s="101"/>
      <c r="I78" s="174"/>
      <c r="J78" s="175"/>
      <c r="K78" s="176"/>
      <c r="M78" s="5">
        <f>IF(B78="",0,B80-B79+1)</f>
        <v>0</v>
      </c>
      <c r="Q78" s="5">
        <f>IF(G78="",0,G80-G79+1)</f>
        <v>0</v>
      </c>
    </row>
    <row r="79" spans="1:17" ht="15" customHeight="1">
      <c r="A79" s="156" t="s">
        <v>406</v>
      </c>
      <c r="B79" s="288"/>
      <c r="C79" s="513"/>
      <c r="D79" s="473"/>
      <c r="E79" s="473"/>
      <c r="F79" s="474"/>
      <c r="G79" s="398"/>
      <c r="H79" s="398"/>
      <c r="I79" s="174"/>
      <c r="J79" s="175"/>
      <c r="K79" s="176"/>
    </row>
    <row r="80" spans="1:17" ht="15" customHeight="1">
      <c r="A80" s="156" t="s">
        <v>407</v>
      </c>
      <c r="B80" s="288"/>
      <c r="C80" s="514"/>
      <c r="D80" s="475"/>
      <c r="E80" s="475"/>
      <c r="F80" s="476"/>
      <c r="G80" s="398"/>
      <c r="H80" s="398"/>
      <c r="I80" s="174"/>
      <c r="J80" s="175"/>
      <c r="K80" s="176"/>
    </row>
    <row r="81" spans="1:13" ht="15" customHeight="1" thickBot="1">
      <c r="A81" s="157" t="s">
        <v>420</v>
      </c>
      <c r="B81" s="300">
        <f>IF(B78="",0,B78/M78*365)</f>
        <v>0</v>
      </c>
      <c r="C81" s="515"/>
      <c r="D81" s="477"/>
      <c r="E81" s="477"/>
      <c r="F81" s="478"/>
      <c r="G81" s="35"/>
      <c r="H81" s="35"/>
      <c r="I81" s="174"/>
      <c r="J81" s="175"/>
      <c r="K81" s="176"/>
    </row>
    <row r="82" spans="1:13" ht="15" customHeight="1" thickTop="1" thickBot="1">
      <c r="A82" s="510" t="s">
        <v>403</v>
      </c>
      <c r="B82" s="511"/>
      <c r="C82" s="511"/>
      <c r="D82" s="511"/>
      <c r="E82" s="511"/>
      <c r="F82" s="512"/>
      <c r="G82" s="149"/>
      <c r="H82" s="149"/>
      <c r="I82" s="174"/>
      <c r="J82" s="175"/>
      <c r="K82" s="176"/>
    </row>
    <row r="83" spans="1:13" ht="15" customHeight="1" thickTop="1">
      <c r="A83" s="154" t="s">
        <v>339</v>
      </c>
      <c r="B83" s="295"/>
      <c r="C83" s="507" t="s">
        <v>340</v>
      </c>
      <c r="D83" s="508"/>
      <c r="E83" s="508"/>
      <c r="F83" s="509"/>
      <c r="G83" s="149"/>
      <c r="H83" s="149"/>
      <c r="I83" s="174"/>
      <c r="J83" s="175"/>
      <c r="K83" s="176"/>
      <c r="M83" s="5" t="s">
        <v>402</v>
      </c>
    </row>
    <row r="84" spans="1:13" ht="15" customHeight="1">
      <c r="A84" s="156" t="s">
        <v>406</v>
      </c>
      <c r="B84" s="288"/>
      <c r="C84" s="513"/>
      <c r="D84" s="473"/>
      <c r="E84" s="473"/>
      <c r="F84" s="474"/>
      <c r="G84" s="149"/>
      <c r="H84" s="149"/>
      <c r="I84" s="174"/>
      <c r="J84" s="175"/>
      <c r="K84" s="176"/>
      <c r="M84" s="5">
        <f>IF(B83="",0,B85-B84+1)</f>
        <v>0</v>
      </c>
    </row>
    <row r="85" spans="1:13" ht="15" customHeight="1">
      <c r="A85" s="156" t="s">
        <v>407</v>
      </c>
      <c r="B85" s="288"/>
      <c r="C85" s="514"/>
      <c r="D85" s="475"/>
      <c r="E85" s="475"/>
      <c r="F85" s="476"/>
      <c r="G85" s="149"/>
      <c r="H85" s="149"/>
      <c r="I85" s="174"/>
      <c r="J85" s="175"/>
      <c r="K85" s="176"/>
    </row>
    <row r="86" spans="1:13" ht="15" customHeight="1" thickBot="1">
      <c r="A86" s="157" t="s">
        <v>420</v>
      </c>
      <c r="B86" s="300">
        <f>IF(B83="",0,B83/M84*365)</f>
        <v>0</v>
      </c>
      <c r="C86" s="515"/>
      <c r="D86" s="477"/>
      <c r="E86" s="477"/>
      <c r="F86" s="478"/>
      <c r="G86" s="149"/>
      <c r="H86" s="149"/>
      <c r="I86" s="174"/>
      <c r="J86" s="175"/>
      <c r="K86" s="176"/>
    </row>
    <row r="87" spans="1:13" ht="15" customHeight="1" thickTop="1" thickBot="1">
      <c r="A87" s="510" t="s">
        <v>516</v>
      </c>
      <c r="B87" s="511"/>
      <c r="C87" s="511"/>
      <c r="D87" s="511"/>
      <c r="E87" s="511"/>
      <c r="F87" s="512"/>
      <c r="G87" s="149"/>
      <c r="H87" s="149"/>
      <c r="I87" s="174"/>
      <c r="J87" s="175"/>
      <c r="K87" s="176"/>
    </row>
    <row r="88" spans="1:13" ht="15" customHeight="1" thickTop="1">
      <c r="A88" s="154" t="s">
        <v>517</v>
      </c>
      <c r="B88" s="295"/>
      <c r="C88" s="507" t="s">
        <v>340</v>
      </c>
      <c r="D88" s="508"/>
      <c r="E88" s="508"/>
      <c r="F88" s="509"/>
      <c r="G88" s="149"/>
      <c r="H88" s="149"/>
      <c r="I88" s="174"/>
      <c r="J88" s="175"/>
      <c r="K88" s="176"/>
    </row>
    <row r="89" spans="1:13" ht="15" customHeight="1">
      <c r="A89" s="156" t="s">
        <v>515</v>
      </c>
      <c r="B89" s="381"/>
      <c r="C89" s="473"/>
      <c r="D89" s="473"/>
      <c r="E89" s="473"/>
      <c r="F89" s="474"/>
      <c r="G89" s="149"/>
      <c r="H89" s="149"/>
      <c r="I89" s="174"/>
      <c r="J89" s="175"/>
      <c r="K89" s="176"/>
    </row>
    <row r="90" spans="1:13" ht="15" customHeight="1">
      <c r="A90" s="173" t="s">
        <v>420</v>
      </c>
      <c r="B90" s="303">
        <f>IF(B88="",0,B88*B89)</f>
        <v>0</v>
      </c>
      <c r="C90" s="475"/>
      <c r="D90" s="475"/>
      <c r="E90" s="475"/>
      <c r="F90" s="476"/>
      <c r="G90" s="149"/>
      <c r="H90" s="149"/>
      <c r="I90" s="174"/>
      <c r="J90" s="175"/>
      <c r="K90" s="176"/>
    </row>
    <row r="91" spans="1:13" ht="15" customHeight="1" thickBot="1">
      <c r="A91" s="479"/>
      <c r="B91" s="480"/>
      <c r="C91" s="477"/>
      <c r="D91" s="477"/>
      <c r="E91" s="477"/>
      <c r="F91" s="478"/>
      <c r="G91" s="149"/>
      <c r="H91" s="149"/>
      <c r="I91" s="174"/>
      <c r="J91" s="175"/>
      <c r="K91" s="176"/>
    </row>
    <row r="92" spans="1:13" ht="15" customHeight="1" thickTop="1" thickBot="1">
      <c r="A92" s="389"/>
      <c r="B92" s="35"/>
      <c r="C92" s="389"/>
      <c r="D92" s="389"/>
      <c r="E92" s="389"/>
      <c r="F92" s="389"/>
      <c r="G92" s="149"/>
      <c r="H92" s="149"/>
      <c r="I92" s="356"/>
      <c r="J92" s="106"/>
      <c r="K92" s="120"/>
    </row>
    <row r="93" spans="1:13" ht="5.0999999999999996" customHeight="1" thickTop="1">
      <c r="A93" s="317"/>
      <c r="B93" s="318"/>
      <c r="C93" s="319"/>
      <c r="D93" s="319"/>
      <c r="E93" s="319"/>
      <c r="F93" s="320"/>
      <c r="G93" s="149"/>
      <c r="H93" s="149"/>
      <c r="I93" s="356"/>
      <c r="J93" s="106"/>
      <c r="K93" s="120"/>
    </row>
    <row r="94" spans="1:13" ht="15" customHeight="1">
      <c r="A94" s="321" t="s">
        <v>422</v>
      </c>
      <c r="B94" s="349">
        <f>(B70+B75+B81+B86+B90)</f>
        <v>0</v>
      </c>
      <c r="C94" s="106"/>
      <c r="D94" s="106"/>
      <c r="E94" s="106"/>
      <c r="F94" s="322"/>
      <c r="G94" s="149"/>
      <c r="H94" s="149"/>
      <c r="I94" s="356"/>
      <c r="J94" s="106"/>
      <c r="K94" s="120"/>
    </row>
    <row r="95" spans="1:13" ht="5.0999999999999996" customHeight="1" thickBot="1">
      <c r="A95" s="323"/>
      <c r="B95" s="324"/>
      <c r="C95" s="325"/>
      <c r="D95" s="325"/>
      <c r="E95" s="325"/>
      <c r="F95" s="326"/>
      <c r="G95" s="37"/>
      <c r="H95" s="37"/>
      <c r="I95" s="481"/>
      <c r="J95" s="482"/>
      <c r="K95" s="483"/>
      <c r="L95" s="39"/>
    </row>
    <row r="96" spans="1:13" ht="15" customHeight="1" thickTop="1" thickBot="1">
      <c r="A96" s="389"/>
      <c r="B96" s="387"/>
      <c r="C96" s="37"/>
      <c r="D96" s="37"/>
      <c r="E96" s="37"/>
      <c r="F96" s="37"/>
      <c r="G96" s="37"/>
      <c r="H96" s="37"/>
      <c r="I96" s="272"/>
      <c r="J96" s="272"/>
      <c r="K96" s="272"/>
      <c r="L96" s="39"/>
    </row>
    <row r="97" spans="1:12" ht="15" customHeight="1" thickTop="1" thickBot="1">
      <c r="A97" s="484" t="s">
        <v>518</v>
      </c>
      <c r="B97" s="485"/>
      <c r="C97" s="485"/>
      <c r="D97" s="485"/>
      <c r="E97" s="485"/>
      <c r="F97" s="485"/>
      <c r="G97" s="485"/>
      <c r="H97" s="485"/>
      <c r="I97" s="485"/>
      <c r="J97" s="485"/>
      <c r="K97" s="486"/>
      <c r="L97" s="39"/>
    </row>
    <row r="98" spans="1:12" ht="15" customHeight="1" thickTop="1">
      <c r="A98" s="487" t="s">
        <v>503</v>
      </c>
      <c r="B98" s="487"/>
      <c r="C98" s="487"/>
      <c r="D98" s="487"/>
      <c r="E98" s="487"/>
      <c r="F98" s="344"/>
      <c r="G98" s="387"/>
      <c r="H98" s="341"/>
      <c r="I98" s="488" t="s">
        <v>416</v>
      </c>
      <c r="J98" s="489"/>
      <c r="K98" s="490"/>
    </row>
    <row r="99" spans="1:12" ht="15" customHeight="1" thickBot="1">
      <c r="A99" s="491" t="str">
        <f>IF(F98="","",IF(F98="Yes","Complete Tax Return Section. See alternative options in Income Calculation Manual",IF(F98="No", "Complete Profit and Loss Section.")))</f>
        <v/>
      </c>
      <c r="B99" s="491"/>
      <c r="C99" s="491"/>
      <c r="D99" s="491"/>
      <c r="E99" s="491"/>
      <c r="F99" s="491"/>
      <c r="G99" s="209"/>
      <c r="H99" s="209"/>
      <c r="I99" s="518"/>
      <c r="J99" s="473"/>
      <c r="K99" s="474"/>
      <c r="L99" s="8"/>
    </row>
    <row r="100" spans="1:12" ht="15" customHeight="1" thickTop="1">
      <c r="A100" s="357" t="s">
        <v>499</v>
      </c>
      <c r="B100" s="346"/>
      <c r="C100" s="117"/>
      <c r="D100" s="171"/>
      <c r="E100" s="358" t="s">
        <v>500</v>
      </c>
      <c r="F100" s="336"/>
      <c r="G100" s="25"/>
      <c r="H100" s="6"/>
      <c r="I100" s="519"/>
      <c r="J100" s="475"/>
      <c r="K100" s="476"/>
      <c r="L100" s="6"/>
    </row>
    <row r="101" spans="1:12" ht="15" customHeight="1">
      <c r="A101" s="167" t="s">
        <v>346</v>
      </c>
      <c r="B101" s="296"/>
      <c r="C101" s="6"/>
      <c r="D101" s="36"/>
      <c r="E101" s="169" t="s">
        <v>501</v>
      </c>
      <c r="F101" s="297"/>
      <c r="G101" s="36"/>
      <c r="H101" s="6"/>
      <c r="I101" s="519"/>
      <c r="J101" s="475"/>
      <c r="K101" s="476"/>
      <c r="L101" s="6"/>
    </row>
    <row r="102" spans="1:12" ht="15" customHeight="1">
      <c r="A102" s="167" t="s">
        <v>508</v>
      </c>
      <c r="B102" s="296"/>
      <c r="C102" s="6"/>
      <c r="D102" s="36"/>
      <c r="E102" s="169" t="s">
        <v>508</v>
      </c>
      <c r="F102" s="297"/>
      <c r="G102" s="36"/>
      <c r="H102" s="6"/>
      <c r="I102" s="519"/>
      <c r="J102" s="475"/>
      <c r="K102" s="476"/>
      <c r="L102" s="6"/>
    </row>
    <row r="103" spans="1:12" ht="15" customHeight="1" thickBot="1">
      <c r="A103" s="168" t="s">
        <v>347</v>
      </c>
      <c r="B103" s="304">
        <f>IF(SUM(B101,B102)&lt;0,0,(SUM(B101,B102)))</f>
        <v>0</v>
      </c>
      <c r="C103" s="6"/>
      <c r="D103" s="14"/>
      <c r="E103" s="169" t="s">
        <v>502</v>
      </c>
      <c r="F103" s="382"/>
      <c r="G103" s="14"/>
      <c r="H103" s="6"/>
      <c r="I103" s="519"/>
      <c r="J103" s="475"/>
      <c r="K103" s="476"/>
      <c r="L103" s="6"/>
    </row>
    <row r="104" spans="1:12" ht="15" customHeight="1" thickBot="1">
      <c r="A104" s="5"/>
      <c r="C104" s="213"/>
      <c r="D104" s="213"/>
      <c r="E104" s="347" t="s">
        <v>347</v>
      </c>
      <c r="F104" s="340">
        <f>IF(F101="",0,IF(SUM(F101,108)&lt;0,0,SUM(F101,F102)/F103)*12)</f>
        <v>0</v>
      </c>
      <c r="G104" s="389"/>
      <c r="H104" s="389"/>
      <c r="I104" s="519"/>
      <c r="J104" s="475"/>
      <c r="K104" s="476"/>
      <c r="L104" s="8"/>
    </row>
    <row r="105" spans="1:12" ht="15" customHeight="1" thickBot="1">
      <c r="A105" s="345"/>
      <c r="B105" s="343"/>
      <c r="C105" s="159"/>
      <c r="D105" s="159"/>
      <c r="E105" s="159"/>
      <c r="F105" s="160"/>
      <c r="G105" s="389"/>
      <c r="H105" s="6"/>
      <c r="I105" s="519"/>
      <c r="J105" s="475"/>
      <c r="K105" s="476"/>
    </row>
    <row r="106" spans="1:12" ht="15" customHeight="1" thickTop="1" thickBot="1">
      <c r="A106" s="7"/>
      <c r="B106" s="101"/>
      <c r="C106" s="213"/>
      <c r="D106" s="213"/>
      <c r="E106" s="213"/>
      <c r="F106" s="213"/>
      <c r="G106" s="389"/>
      <c r="H106" s="388"/>
      <c r="I106" s="519"/>
      <c r="J106" s="475"/>
      <c r="K106" s="476"/>
    </row>
    <row r="107" spans="1:12" ht="5.0999999999999996" customHeight="1" thickTop="1">
      <c r="A107" s="327"/>
      <c r="B107" s="328"/>
      <c r="C107" s="329"/>
      <c r="D107" s="329"/>
      <c r="E107" s="329"/>
      <c r="F107" s="320"/>
      <c r="G107" s="389"/>
      <c r="H107" s="388"/>
      <c r="I107" s="519"/>
      <c r="J107" s="475"/>
      <c r="K107" s="476"/>
    </row>
    <row r="108" spans="1:12" ht="15" customHeight="1">
      <c r="A108" s="501" t="s">
        <v>486</v>
      </c>
      <c r="B108" s="502"/>
      <c r="C108" s="502"/>
      <c r="D108" s="308"/>
      <c r="E108" s="298">
        <f>MAX(B103,F104)</f>
        <v>0</v>
      </c>
      <c r="F108" s="322"/>
      <c r="G108" s="389"/>
      <c r="H108" s="388"/>
      <c r="I108" s="519"/>
      <c r="J108" s="475"/>
      <c r="K108" s="476"/>
    </row>
    <row r="109" spans="1:12" ht="5.0999999999999996" customHeight="1" thickBot="1">
      <c r="A109" s="330"/>
      <c r="B109" s="331"/>
      <c r="C109" s="332"/>
      <c r="D109" s="332"/>
      <c r="E109" s="332"/>
      <c r="F109" s="333"/>
      <c r="G109" s="389"/>
      <c r="H109" s="388"/>
      <c r="I109" s="520"/>
      <c r="J109" s="477"/>
      <c r="K109" s="478"/>
    </row>
    <row r="110" spans="1:12" ht="15" customHeight="1" thickTop="1">
      <c r="A110" s="7"/>
      <c r="B110" s="101"/>
      <c r="C110" s="213"/>
      <c r="D110" s="213"/>
      <c r="E110" s="213"/>
      <c r="F110" s="213"/>
      <c r="G110" s="213"/>
      <c r="H110" s="211"/>
      <c r="I110" s="211"/>
      <c r="J110" s="211"/>
      <c r="K110" s="39"/>
    </row>
    <row r="111" spans="1:12" ht="15" customHeight="1">
      <c r="A111" s="7"/>
      <c r="B111" s="101"/>
      <c r="C111" s="213"/>
      <c r="D111" s="213"/>
      <c r="E111" s="213"/>
      <c r="F111" s="213"/>
      <c r="G111" s="213"/>
      <c r="H111" s="211"/>
      <c r="I111" s="211"/>
      <c r="J111" s="211"/>
      <c r="K111" s="39"/>
    </row>
    <row r="112" spans="1:12" ht="15" customHeight="1">
      <c r="A112" s="7"/>
      <c r="B112" s="101"/>
      <c r="C112" s="213"/>
      <c r="D112" s="213"/>
      <c r="E112" s="213"/>
      <c r="F112" s="213"/>
      <c r="G112" s="213"/>
      <c r="H112" s="211"/>
      <c r="I112" s="211"/>
      <c r="J112" s="211"/>
      <c r="K112" s="39"/>
    </row>
    <row r="113" spans="1:12" ht="15" customHeight="1">
      <c r="A113" s="7"/>
      <c r="B113" s="101"/>
      <c r="C113" s="213"/>
      <c r="D113" s="213"/>
      <c r="E113" s="213"/>
      <c r="F113" s="213"/>
      <c r="G113" s="213"/>
      <c r="H113" s="211"/>
      <c r="I113" s="211"/>
      <c r="J113" s="211"/>
      <c r="K113" s="39"/>
    </row>
    <row r="114" spans="1:12" ht="15" customHeight="1">
      <c r="A114" s="7"/>
      <c r="B114" s="101"/>
      <c r="C114" s="213"/>
      <c r="D114" s="213"/>
      <c r="E114" s="213"/>
      <c r="F114" s="213"/>
      <c r="G114" s="213"/>
      <c r="H114" s="211"/>
      <c r="I114" s="211"/>
      <c r="J114" s="211"/>
      <c r="K114" s="39"/>
    </row>
    <row r="115" spans="1:12" ht="15" customHeight="1">
      <c r="A115" s="7"/>
      <c r="B115" s="101"/>
      <c r="C115" s="213"/>
      <c r="D115" s="213"/>
      <c r="E115" s="213"/>
      <c r="F115" s="213"/>
      <c r="G115" s="213"/>
      <c r="H115" s="211"/>
      <c r="I115" s="211"/>
      <c r="J115" s="211"/>
      <c r="K115" s="39"/>
    </row>
    <row r="116" spans="1:12" ht="15" customHeight="1">
      <c r="A116" s="7"/>
      <c r="B116" s="101"/>
      <c r="C116" s="213"/>
      <c r="D116" s="213"/>
      <c r="E116" s="213"/>
      <c r="F116" s="213"/>
      <c r="G116" s="213"/>
      <c r="H116" s="211"/>
      <c r="I116" s="211"/>
      <c r="J116" s="211"/>
      <c r="K116" s="39"/>
    </row>
    <row r="117" spans="1:12" ht="15" customHeight="1">
      <c r="A117" s="7"/>
      <c r="B117" s="101"/>
      <c r="C117" s="213"/>
      <c r="D117" s="213"/>
      <c r="E117" s="213"/>
      <c r="F117" s="213"/>
      <c r="G117" s="213"/>
      <c r="H117" s="211"/>
      <c r="I117" s="211"/>
      <c r="J117" s="211"/>
      <c r="K117" s="39"/>
    </row>
    <row r="118" spans="1:12" ht="13.5" thickBot="1">
      <c r="B118" s="213"/>
      <c r="C118" s="16"/>
      <c r="D118" s="16"/>
      <c r="E118" s="16"/>
      <c r="F118" s="16"/>
      <c r="G118" s="16"/>
      <c r="H118" s="16"/>
    </row>
    <row r="119" spans="1:12" ht="25.5">
      <c r="B119" s="172" t="s">
        <v>417</v>
      </c>
      <c r="C119" s="166" t="s">
        <v>421</v>
      </c>
      <c r="D119" s="503" t="s">
        <v>498</v>
      </c>
      <c r="E119" s="504"/>
      <c r="F119" s="151" t="s">
        <v>323</v>
      </c>
      <c r="G119" s="12"/>
      <c r="H119" s="12"/>
      <c r="I119" s="6"/>
      <c r="J119" s="6"/>
      <c r="K119" s="15"/>
      <c r="L119" s="6"/>
    </row>
    <row r="120" spans="1:12" ht="15.75" customHeight="1">
      <c r="B120" s="161" t="s">
        <v>418</v>
      </c>
      <c r="C120" s="162"/>
      <c r="D120" s="505"/>
      <c r="E120" s="506"/>
      <c r="F120" s="150"/>
      <c r="G120" s="25"/>
      <c r="H120" s="25"/>
      <c r="I120" s="13"/>
      <c r="J120" s="6"/>
      <c r="K120" s="6"/>
      <c r="L120" s="6"/>
    </row>
    <row r="121" spans="1:12" ht="15.75" customHeight="1" thickBot="1">
      <c r="B121" s="163" t="s">
        <v>419</v>
      </c>
      <c r="C121" s="164"/>
      <c r="D121" s="471"/>
      <c r="E121" s="472"/>
      <c r="F121" s="165"/>
      <c r="G121" s="9"/>
      <c r="H121" s="9"/>
      <c r="I121" s="6"/>
      <c r="J121" s="6"/>
      <c r="K121" s="6"/>
      <c r="L121" s="6"/>
    </row>
    <row r="122" spans="1:12" ht="15.75" customHeight="1">
      <c r="B122" s="8"/>
      <c r="C122" s="36"/>
      <c r="D122" s="36"/>
      <c r="E122" s="36"/>
      <c r="F122" s="36"/>
      <c r="G122" s="36"/>
      <c r="H122" s="36"/>
      <c r="I122" s="16"/>
      <c r="J122" s="6"/>
      <c r="K122" s="27"/>
      <c r="L122" s="6"/>
    </row>
    <row r="123" spans="1:12" ht="15.75" customHeight="1">
      <c r="A123" s="7"/>
      <c r="B123" s="8"/>
      <c r="C123" s="37"/>
      <c r="D123" s="37"/>
      <c r="E123" s="37"/>
      <c r="F123" s="37"/>
      <c r="G123" s="37"/>
      <c r="H123" s="37"/>
      <c r="I123" s="16"/>
      <c r="J123" s="6"/>
      <c r="K123" s="38"/>
      <c r="L123" s="6"/>
    </row>
    <row r="124" spans="1:12" ht="15.75" customHeight="1">
      <c r="B124" s="17"/>
      <c r="C124" s="37"/>
      <c r="D124" s="37"/>
      <c r="E124" s="37"/>
      <c r="F124" s="37"/>
      <c r="G124" s="37"/>
      <c r="H124" s="37"/>
      <c r="I124" s="16"/>
      <c r="J124" s="6"/>
      <c r="K124" s="6"/>
      <c r="L124" s="13"/>
    </row>
    <row r="125" spans="1:12" ht="15.75" customHeight="1">
      <c r="B125" s="29"/>
      <c r="C125" s="18"/>
      <c r="D125" s="18"/>
      <c r="E125" s="18"/>
      <c r="F125" s="18"/>
      <c r="G125" s="18"/>
      <c r="H125" s="18"/>
      <c r="I125" s="111"/>
      <c r="J125" s="6"/>
      <c r="K125" s="6"/>
      <c r="L125" s="11"/>
    </row>
    <row r="126" spans="1:12" ht="15.75" customHeight="1">
      <c r="B126" s="17"/>
      <c r="C126" s="6"/>
      <c r="D126" s="6"/>
      <c r="E126" s="6"/>
      <c r="F126" s="6"/>
      <c r="G126" s="6"/>
      <c r="H126" s="6"/>
      <c r="I126" s="111"/>
      <c r="J126" s="6"/>
      <c r="K126" s="6"/>
      <c r="L126" s="11"/>
    </row>
    <row r="127" spans="1:12" ht="15.75" customHeight="1">
      <c r="B127" s="17"/>
      <c r="C127" s="18"/>
      <c r="D127" s="18"/>
      <c r="E127" s="18"/>
      <c r="F127" s="18"/>
      <c r="G127" s="18"/>
      <c r="H127" s="18"/>
      <c r="I127" s="111"/>
      <c r="J127" s="6"/>
      <c r="K127" s="19"/>
      <c r="L127" s="27"/>
    </row>
    <row r="128" spans="1:12" ht="15.75" customHeight="1">
      <c r="B128" s="17"/>
      <c r="C128" s="18"/>
      <c r="D128" s="18"/>
      <c r="E128" s="18"/>
      <c r="F128" s="18"/>
      <c r="G128" s="18"/>
      <c r="H128" s="18"/>
      <c r="I128" s="111"/>
      <c r="J128" s="209"/>
      <c r="K128" s="19"/>
      <c r="L128" s="12"/>
    </row>
    <row r="129" spans="2:9" ht="15.75" customHeight="1">
      <c r="B129" s="111"/>
      <c r="C129" s="18"/>
      <c r="D129" s="18"/>
      <c r="E129" s="18"/>
      <c r="F129" s="18"/>
      <c r="G129" s="18"/>
      <c r="H129" s="18"/>
      <c r="I129" s="111"/>
    </row>
  </sheetData>
  <sheetProtection password="CC78" sheet="1" objects="1" scenarios="1" selectLockedCells="1"/>
  <mergeCells count="61">
    <mergeCell ref="B23:H23"/>
    <mergeCell ref="B40:H40"/>
    <mergeCell ref="A1:K3"/>
    <mergeCell ref="B4:I4"/>
    <mergeCell ref="B5:I5"/>
    <mergeCell ref="A6:K6"/>
    <mergeCell ref="B8:H8"/>
    <mergeCell ref="J8:K8"/>
    <mergeCell ref="I10:K10"/>
    <mergeCell ref="I11:K20"/>
    <mergeCell ref="E13:F13"/>
    <mergeCell ref="A18:C18"/>
    <mergeCell ref="A22:D22"/>
    <mergeCell ref="F22:K22"/>
    <mergeCell ref="I45:K54"/>
    <mergeCell ref="A52:C52"/>
    <mergeCell ref="B25:H25"/>
    <mergeCell ref="J25:K25"/>
    <mergeCell ref="I27:K27"/>
    <mergeCell ref="I28:K37"/>
    <mergeCell ref="E30:F30"/>
    <mergeCell ref="A35:C35"/>
    <mergeCell ref="A39:D39"/>
    <mergeCell ref="F39:K39"/>
    <mergeCell ref="B42:H42"/>
    <mergeCell ref="J42:K42"/>
    <mergeCell ref="I44:K44"/>
    <mergeCell ref="A67:F67"/>
    <mergeCell ref="A56:D56"/>
    <mergeCell ref="F56:K56"/>
    <mergeCell ref="A61:B61"/>
    <mergeCell ref="B64:I64"/>
    <mergeCell ref="B65:I65"/>
    <mergeCell ref="A66:K66"/>
    <mergeCell ref="I67:K68"/>
    <mergeCell ref="C68:F68"/>
    <mergeCell ref="C69:F71"/>
    <mergeCell ref="A72:F72"/>
    <mergeCell ref="C73:F73"/>
    <mergeCell ref="C74:F76"/>
    <mergeCell ref="A76:B76"/>
    <mergeCell ref="A97:K97"/>
    <mergeCell ref="A77:F77"/>
    <mergeCell ref="C78:F78"/>
    <mergeCell ref="C79:F81"/>
    <mergeCell ref="A82:F82"/>
    <mergeCell ref="C83:F83"/>
    <mergeCell ref="C84:F86"/>
    <mergeCell ref="A87:F87"/>
    <mergeCell ref="C88:F88"/>
    <mergeCell ref="C89:F91"/>
    <mergeCell ref="A91:B91"/>
    <mergeCell ref="I95:K95"/>
    <mergeCell ref="I98:K98"/>
    <mergeCell ref="I99:K109"/>
    <mergeCell ref="D121:E121"/>
    <mergeCell ref="A108:C108"/>
    <mergeCell ref="D119:E119"/>
    <mergeCell ref="D120:E120"/>
    <mergeCell ref="A98:E98"/>
    <mergeCell ref="A99:F99"/>
  </mergeCells>
  <conditionalFormatting sqref="L127:L128">
    <cfRule type="expression" dxfId="55" priority="150">
      <formula>$J$126="No"</formula>
    </cfRule>
  </conditionalFormatting>
  <conditionalFormatting sqref="E108">
    <cfRule type="cellIs" dxfId="54" priority="147" operator="greaterThan">
      <formula>0</formula>
    </cfRule>
    <cfRule type="cellIs" dxfId="53" priority="148" operator="greaterThan">
      <formula>0</formula>
    </cfRule>
    <cfRule type="containsErrors" dxfId="52" priority="151">
      <formula>ISERROR(E108)</formula>
    </cfRule>
  </conditionalFormatting>
  <conditionalFormatting sqref="B100:B102 F100:F103 B83:B85 B78:B80 B68:B69 B73:B74 B88:B89 F98 B28:B30 F45:F46 B8:H8 F11:F12 F14:F16 B19 B25:H25 F28:F29 F31:F33 B36 B42:H42 B53 F49:F50 B45:B47 B11:B13 I11:K20 I28:K37 I45:K54">
    <cfRule type="notContainsBlanks" dxfId="51" priority="146">
      <formula>LEN(TRIM(B8))&gt;0</formula>
    </cfRule>
  </conditionalFormatting>
  <conditionalFormatting sqref="F104 B103 B94 B75 B81 B86 B90 B15 F20 E22 B32 F37 E39 B49 F54 E56:E58 E61">
    <cfRule type="cellIs" dxfId="50" priority="141" operator="greaterThan">
      <formula>0</formula>
    </cfRule>
  </conditionalFormatting>
  <conditionalFormatting sqref="B70">
    <cfRule type="cellIs" dxfId="49" priority="116" operator="greaterThan">
      <formula>0</formula>
    </cfRule>
    <cfRule type="cellIs" dxfId="48" priority="117" operator="greaterThan">
      <formula>0</formula>
    </cfRule>
  </conditionalFormatting>
  <conditionalFormatting sqref="F104">
    <cfRule type="containsErrors" dxfId="47" priority="12">
      <formula>ISERROR(F104)</formula>
    </cfRule>
  </conditionalFormatting>
  <conditionalFormatting sqref="I99:K109">
    <cfRule type="containsBlanks" dxfId="46" priority="10">
      <formula>LEN(TRIM(I99))=0</formula>
    </cfRule>
  </conditionalFormatting>
  <conditionalFormatting sqref="C69:F71">
    <cfRule type="containsBlanks" dxfId="45" priority="9">
      <formula>LEN(TRIM(C69))=0</formula>
    </cfRule>
  </conditionalFormatting>
  <conditionalFormatting sqref="C74:F76">
    <cfRule type="containsBlanks" dxfId="44" priority="8">
      <formula>LEN(TRIM(C74))=0</formula>
    </cfRule>
  </conditionalFormatting>
  <conditionalFormatting sqref="C79:F81">
    <cfRule type="containsBlanks" dxfId="43" priority="7">
      <formula>LEN(TRIM(C79))=0</formula>
    </cfRule>
  </conditionalFormatting>
  <conditionalFormatting sqref="C84:F86">
    <cfRule type="containsBlanks" dxfId="42" priority="6">
      <formula>LEN(TRIM(C84))=0</formula>
    </cfRule>
  </conditionalFormatting>
  <conditionalFormatting sqref="C89:F91">
    <cfRule type="containsBlanks" dxfId="41" priority="5">
      <formula>LEN(TRIM(C89))=0</formula>
    </cfRule>
  </conditionalFormatting>
  <conditionalFormatting sqref="B11">
    <cfRule type="notContainsBlanks" dxfId="40" priority="4">
      <formula>LEN(TRIM(B11))&gt;0</formula>
    </cfRule>
  </conditionalFormatting>
  <conditionalFormatting sqref="B28">
    <cfRule type="notContainsBlanks" dxfId="39" priority="3">
      <formula>LEN(TRIM(B28))&gt;0</formula>
    </cfRule>
  </conditionalFormatting>
  <conditionalFormatting sqref="B79">
    <cfRule type="notContainsBlanks" dxfId="38" priority="2">
      <formula>LEN(TRIM(B79))&gt;0</formula>
    </cfRule>
  </conditionalFormatting>
  <conditionalFormatting sqref="B84">
    <cfRule type="notContainsBlanks" dxfId="37" priority="1">
      <formula>LEN(TRIM(B84))&gt;0</formula>
    </cfRule>
  </conditionalFormatting>
  <dataValidations disablePrompts="1" count="6">
    <dataValidation type="list" allowBlank="1" showInputMessage="1" showErrorMessage="1" sqref="F98">
      <formula1>"Yes,No"</formula1>
    </dataValidation>
    <dataValidation type="textLength" operator="lessThanOrEqual" allowBlank="1" showInputMessage="1" showErrorMessage="1" error="Input in MM/DD/YY format." prompt="Input in MM/DD/YY format." sqref="B79:B80 B28:B29 B11:B12 B84:B85">
      <formula1>6</formula1>
    </dataValidation>
    <dataValidation type="list" allowBlank="1" showInputMessage="1" showErrorMessage="1" sqref="F29 F12">
      <formula1>"1 (Annual), 12 (Monthly), 24 (Semi-Monthly), 26 (Bi-weekly),52 (Weekly)"</formula1>
    </dataValidation>
    <dataValidation allowBlank="1" showErrorMessage="1" prompt="Enter the type of income documentation used to qualify the household." sqref="J42 J8:J9 J25"/>
    <dataValidation type="list" allowBlank="1" showInputMessage="1" showErrorMessage="1" sqref="L5">
      <formula1>"2014, 2015"</formula1>
    </dataValidation>
    <dataValidation type="decimal" operator="greaterThan" allowBlank="1" showInputMessage="1" showErrorMessage="1" sqref="B68 B73 B78 B83 B88">
      <formula1>0</formula1>
    </dataValidation>
  </dataValidations>
  <pageMargins left="1.8541666666666699E-2" right="0.2" top="0.5" bottom="0.5" header="0.3" footer="0.05"/>
  <pageSetup scale="65" fitToHeight="0" orientation="portrait" r:id="rId1"/>
  <headerFooter>
    <oddFooter>&amp;L&amp;"-,Regular"&amp;10Effective:  03/25/2016&amp;C&amp;"-,Regular"&amp;10&amp;P of &amp;N&amp;R&amp;"-,Regular"&amp;10&amp;A</oddFooter>
  </headerFooter>
  <rowBreaks count="1" manualBreakCount="1">
    <brk id="63" max="1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644459"/>
  </sheetPr>
  <dimension ref="A1:Q129"/>
  <sheetViews>
    <sheetView showGridLines="0" zoomScaleNormal="100" workbookViewId="0">
      <selection activeCell="B8" sqref="B8:H8"/>
    </sheetView>
  </sheetViews>
  <sheetFormatPr defaultColWidth="9" defaultRowHeight="15.75" customHeight="1"/>
  <cols>
    <col min="1" max="1" width="21.25" style="200" customWidth="1"/>
    <col min="2" max="2" width="20.625" style="5" customWidth="1"/>
    <col min="3" max="4" width="3.625" style="5" customWidth="1"/>
    <col min="5" max="5" width="20.125" style="5" customWidth="1"/>
    <col min="6" max="6" width="20.625" style="5" customWidth="1"/>
    <col min="7" max="7" width="3.625" style="5" customWidth="1"/>
    <col min="8" max="8" width="5.625" style="5" customWidth="1"/>
    <col min="9" max="9" width="8.75" style="5" customWidth="1"/>
    <col min="10" max="10" width="15.75" style="5" customWidth="1"/>
    <col min="11" max="11" width="19.375" style="5" customWidth="1"/>
    <col min="12" max="12" width="15.5" style="5" customWidth="1"/>
    <col min="13" max="13" width="12" style="5" customWidth="1"/>
    <col min="14" max="14" width="10.125" style="5" customWidth="1"/>
    <col min="15" max="16384" width="9" style="5"/>
  </cols>
  <sheetData>
    <row r="1" spans="1:13" ht="15" customHeight="1">
      <c r="A1" s="558" t="s">
        <v>436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145"/>
    </row>
    <row r="2" spans="1:13" ht="15" customHeight="1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145"/>
    </row>
    <row r="3" spans="1:13" ht="15" customHeight="1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146"/>
    </row>
    <row r="4" spans="1:13" ht="15" customHeight="1">
      <c r="A4" s="309" t="s">
        <v>14</v>
      </c>
      <c r="B4" s="559" t="str">
        <f>IF(Household_Summary!C7="","",Household_Summary!C7)</f>
        <v/>
      </c>
      <c r="C4" s="560"/>
      <c r="D4" s="560"/>
      <c r="E4" s="560"/>
      <c r="F4" s="560"/>
      <c r="G4" s="560"/>
      <c r="H4" s="560"/>
      <c r="I4" s="561"/>
      <c r="J4" s="28"/>
      <c r="K4" s="66"/>
    </row>
    <row r="5" spans="1:13" ht="15" customHeight="1" thickBot="1">
      <c r="A5" s="44" t="s">
        <v>438</v>
      </c>
      <c r="B5" s="531" t="str">
        <f>IF(Household_Summary!C19="","",Household_Summary!C19)</f>
        <v/>
      </c>
      <c r="C5" s="532"/>
      <c r="D5" s="532"/>
      <c r="E5" s="532"/>
      <c r="F5" s="532"/>
      <c r="G5" s="532"/>
      <c r="H5" s="532"/>
      <c r="I5" s="533"/>
      <c r="J5" s="200"/>
      <c r="K5" s="66"/>
      <c r="L5" s="102"/>
    </row>
    <row r="6" spans="1:13" ht="15" customHeight="1" thickTop="1" thickBot="1">
      <c r="A6" s="484" t="s">
        <v>423</v>
      </c>
      <c r="B6" s="485"/>
      <c r="C6" s="485"/>
      <c r="D6" s="485"/>
      <c r="E6" s="485"/>
      <c r="F6" s="485"/>
      <c r="G6" s="485"/>
      <c r="H6" s="485"/>
      <c r="I6" s="485"/>
      <c r="J6" s="485"/>
      <c r="K6" s="486"/>
      <c r="L6" s="182"/>
    </row>
    <row r="7" spans="1:13" ht="15" customHeight="1" thickTop="1">
      <c r="A7" s="203" t="s">
        <v>331</v>
      </c>
      <c r="J7" s="387"/>
      <c r="K7" s="387"/>
    </row>
    <row r="8" spans="1:13" ht="15" customHeight="1">
      <c r="A8" s="31" t="s">
        <v>332</v>
      </c>
      <c r="B8" s="562"/>
      <c r="C8" s="563"/>
      <c r="D8" s="563"/>
      <c r="E8" s="563"/>
      <c r="F8" s="563"/>
      <c r="G8" s="563"/>
      <c r="H8" s="564"/>
      <c r="I8" s="32"/>
      <c r="J8" s="546"/>
      <c r="K8" s="546"/>
    </row>
    <row r="9" spans="1:13" ht="15" customHeight="1" thickBot="1">
      <c r="A9" s="31"/>
      <c r="B9" s="132"/>
      <c r="C9" s="132"/>
      <c r="D9" s="132"/>
      <c r="E9" s="132"/>
      <c r="F9" s="132"/>
      <c r="G9" s="132"/>
      <c r="H9" s="132"/>
      <c r="I9" s="32"/>
      <c r="J9" s="392"/>
      <c r="K9" s="392"/>
    </row>
    <row r="10" spans="1:13" ht="15" customHeight="1" thickTop="1">
      <c r="A10" s="204" t="s">
        <v>412</v>
      </c>
      <c r="B10" s="117"/>
      <c r="C10" s="118"/>
      <c r="D10" s="6"/>
      <c r="E10" s="204" t="s">
        <v>413</v>
      </c>
      <c r="F10" s="117"/>
      <c r="G10" s="118"/>
      <c r="H10" s="6"/>
      <c r="I10" s="488" t="s">
        <v>416</v>
      </c>
      <c r="J10" s="489"/>
      <c r="K10" s="490"/>
    </row>
    <row r="11" spans="1:13" ht="15" customHeight="1">
      <c r="A11" s="119" t="s">
        <v>406</v>
      </c>
      <c r="B11" s="288"/>
      <c r="C11" s="120"/>
      <c r="E11" s="123" t="s">
        <v>333</v>
      </c>
      <c r="F11" s="375"/>
      <c r="G11" s="133"/>
      <c r="H11" s="134"/>
      <c r="I11" s="549"/>
      <c r="J11" s="550"/>
      <c r="K11" s="551"/>
      <c r="L11" s="49"/>
      <c r="M11" s="5">
        <f>IF(F12="",0,IF(F12="1 (Annual)",1,IF(F12="12 (Monthly)",12,IF(F12="24 (Semi-Monthly)",24,IF(F12="26 (Bi-weekly)",26,IF(F12="52 (Weekly)",52))))))</f>
        <v>0</v>
      </c>
    </row>
    <row r="12" spans="1:13" ht="15" customHeight="1">
      <c r="A12" s="119" t="s">
        <v>407</v>
      </c>
      <c r="B12" s="288"/>
      <c r="C12" s="120"/>
      <c r="E12" s="119" t="s">
        <v>334</v>
      </c>
      <c r="F12" s="290"/>
      <c r="G12" s="120"/>
      <c r="I12" s="552"/>
      <c r="J12" s="553"/>
      <c r="K12" s="554"/>
      <c r="M12" s="113">
        <f>F11*M11</f>
        <v>0</v>
      </c>
    </row>
    <row r="13" spans="1:13" ht="15" customHeight="1">
      <c r="A13" s="34" t="s">
        <v>408</v>
      </c>
      <c r="B13" s="289"/>
      <c r="C13" s="120"/>
      <c r="E13" s="547" t="s">
        <v>335</v>
      </c>
      <c r="F13" s="548"/>
      <c r="G13" s="120"/>
      <c r="I13" s="552"/>
      <c r="J13" s="553"/>
      <c r="K13" s="554"/>
    </row>
    <row r="14" spans="1:13" ht="15" customHeight="1" thickBot="1">
      <c r="A14" s="143"/>
      <c r="B14" s="144"/>
      <c r="C14" s="122"/>
      <c r="E14" s="119" t="s">
        <v>336</v>
      </c>
      <c r="F14" s="377"/>
      <c r="G14" s="120"/>
      <c r="I14" s="552"/>
      <c r="J14" s="553"/>
      <c r="K14" s="554"/>
      <c r="L14" s="11"/>
    </row>
    <row r="15" spans="1:13" ht="15" customHeight="1" thickTop="1" thickBot="1">
      <c r="A15" s="141" t="s">
        <v>410</v>
      </c>
      <c r="B15" s="350">
        <f>IF(B13="",0,B13/A16*365)</f>
        <v>0</v>
      </c>
      <c r="C15" s="142"/>
      <c r="E15" s="119" t="s">
        <v>491</v>
      </c>
      <c r="F15" s="376"/>
      <c r="G15" s="120"/>
      <c r="I15" s="552"/>
      <c r="J15" s="553"/>
      <c r="K15" s="554"/>
    </row>
    <row r="16" spans="1:13" ht="15" customHeight="1" thickTop="1">
      <c r="A16" s="140">
        <f>IF(B11="",0,B12-B11+1)</f>
        <v>0</v>
      </c>
      <c r="C16" s="112"/>
      <c r="D16" s="112"/>
      <c r="E16" s="124" t="s">
        <v>505</v>
      </c>
      <c r="F16" s="376"/>
      <c r="G16" s="125"/>
      <c r="H16" s="148"/>
      <c r="I16" s="552"/>
      <c r="J16" s="553"/>
      <c r="K16" s="554"/>
      <c r="M16" s="113"/>
    </row>
    <row r="17" spans="1:13" ht="15" customHeight="1" thickBot="1">
      <c r="D17" s="148"/>
      <c r="E17" s="34"/>
      <c r="F17" s="128"/>
      <c r="G17" s="125"/>
      <c r="H17" s="148"/>
      <c r="I17" s="552"/>
      <c r="J17" s="553"/>
      <c r="K17" s="554"/>
    </row>
    <row r="18" spans="1:13" ht="15" customHeight="1" thickTop="1">
      <c r="A18" s="521" t="s">
        <v>414</v>
      </c>
      <c r="B18" s="522"/>
      <c r="C18" s="523"/>
      <c r="D18" s="148"/>
      <c r="E18" s="137" t="s">
        <v>415</v>
      </c>
      <c r="F18" s="139">
        <f>IF(F11="",F14*F15*F16,F11*M11)</f>
        <v>0</v>
      </c>
      <c r="G18" s="118"/>
      <c r="H18" s="148"/>
      <c r="I18" s="552"/>
      <c r="J18" s="553"/>
      <c r="K18" s="554"/>
    </row>
    <row r="19" spans="1:13" ht="15" customHeight="1" thickBot="1">
      <c r="A19" s="136" t="s">
        <v>409</v>
      </c>
      <c r="B19" s="351"/>
      <c r="C19" s="125"/>
      <c r="D19" s="148"/>
      <c r="E19" s="138" t="s">
        <v>411</v>
      </c>
      <c r="F19" s="135">
        <f>IF(B19="",0,B19/A16*365)</f>
        <v>0</v>
      </c>
      <c r="G19" s="120"/>
      <c r="H19" s="148"/>
      <c r="I19" s="552"/>
      <c r="J19" s="553"/>
      <c r="K19" s="554"/>
    </row>
    <row r="20" spans="1:13" ht="15" customHeight="1" thickTop="1" thickBot="1">
      <c r="A20" s="126"/>
      <c r="B20" s="121"/>
      <c r="C20" s="127"/>
      <c r="D20" s="148"/>
      <c r="E20" s="184" t="s">
        <v>483</v>
      </c>
      <c r="F20" s="299">
        <f>SUM(F18:F19)</f>
        <v>0</v>
      </c>
      <c r="G20" s="142"/>
      <c r="H20" s="148"/>
      <c r="I20" s="555"/>
      <c r="J20" s="556"/>
      <c r="K20" s="557"/>
    </row>
    <row r="21" spans="1:13" ht="15" customHeight="1" thickTop="1">
      <c r="A21" s="148"/>
      <c r="B21" s="148"/>
      <c r="C21" s="148"/>
      <c r="D21" s="148"/>
      <c r="E21" s="148"/>
      <c r="F21" s="148"/>
      <c r="G21" s="148"/>
      <c r="H21" s="148"/>
      <c r="I21" s="114"/>
      <c r="J21" s="392"/>
      <c r="K21" s="135"/>
    </row>
    <row r="22" spans="1:13" ht="15" customHeight="1">
      <c r="A22" s="524" t="s">
        <v>427</v>
      </c>
      <c r="B22" s="524"/>
      <c r="C22" s="524"/>
      <c r="D22" s="524"/>
      <c r="E22" s="349">
        <f>MAX(B15,F20)</f>
        <v>0</v>
      </c>
      <c r="F22" s="525" t="str">
        <f>IF(B15&lt;F20, "        Total Base Wages + Other + OT/Bonus/Comm/Tips Used to Qualify.",IF(F20&lt;B15,"        YTD Earnings Used to Qualify.",""))</f>
        <v/>
      </c>
      <c r="G22" s="526"/>
      <c r="H22" s="526"/>
      <c r="I22" s="526"/>
      <c r="J22" s="526"/>
      <c r="K22" s="526"/>
      <c r="L22" s="39"/>
    </row>
    <row r="23" spans="1:13" ht="15" customHeight="1" thickBot="1">
      <c r="A23" s="129"/>
      <c r="B23" s="542" t="str">
        <f>IF(B15=0,"",IF(F20=0,"",IF(F20-B15&gt;=3000,"Provide explanation for income calculation discrepancy.",IF(B15-F20&gt;=3000,"Provide explanation for income calculation discrepancy.",""))))</f>
        <v/>
      </c>
      <c r="C23" s="542"/>
      <c r="D23" s="542"/>
      <c r="E23" s="542"/>
      <c r="F23" s="542"/>
      <c r="G23" s="542"/>
      <c r="H23" s="542"/>
      <c r="I23" s="130"/>
      <c r="J23" s="130"/>
      <c r="K23" s="131"/>
      <c r="L23" s="39"/>
    </row>
    <row r="24" spans="1:13" ht="15" customHeight="1" thickTop="1">
      <c r="A24" s="203" t="s">
        <v>337</v>
      </c>
    </row>
    <row r="25" spans="1:13" ht="15" customHeight="1">
      <c r="A25" s="31" t="s">
        <v>332</v>
      </c>
      <c r="B25" s="562"/>
      <c r="C25" s="563"/>
      <c r="D25" s="563"/>
      <c r="E25" s="563"/>
      <c r="F25" s="563"/>
      <c r="G25" s="563"/>
      <c r="H25" s="564"/>
      <c r="I25" s="32"/>
      <c r="J25" s="546"/>
      <c r="K25" s="546"/>
    </row>
    <row r="26" spans="1:13" ht="15" customHeight="1" thickBot="1">
      <c r="A26" s="341"/>
    </row>
    <row r="27" spans="1:13" ht="15" customHeight="1" thickTop="1">
      <c r="A27" s="204" t="s">
        <v>412</v>
      </c>
      <c r="B27" s="117"/>
      <c r="C27" s="118"/>
      <c r="E27" s="204" t="s">
        <v>413</v>
      </c>
      <c r="F27" s="117"/>
      <c r="G27" s="118"/>
      <c r="I27" s="488" t="s">
        <v>416</v>
      </c>
      <c r="J27" s="489"/>
      <c r="K27" s="490"/>
    </row>
    <row r="28" spans="1:13" ht="15" customHeight="1">
      <c r="A28" s="119" t="s">
        <v>406</v>
      </c>
      <c r="B28" s="288"/>
      <c r="C28" s="120"/>
      <c r="E28" s="123" t="s">
        <v>333</v>
      </c>
      <c r="F28" s="375"/>
      <c r="G28" s="133"/>
      <c r="I28" s="549"/>
      <c r="J28" s="550"/>
      <c r="K28" s="551"/>
      <c r="M28" s="5">
        <f>IF(F29="",0,IF(F29="1 (Annual)",1,IF(F29="12 (Monthly)",12,IF(F29="24 (Semi-Monthly)",24,IF(F29="26 (Bi-weekly)",26,IF(F29="52 (Weekly)",52))))))</f>
        <v>0</v>
      </c>
    </row>
    <row r="29" spans="1:13" ht="15" customHeight="1">
      <c r="A29" s="119" t="s">
        <v>407</v>
      </c>
      <c r="B29" s="288"/>
      <c r="C29" s="120"/>
      <c r="E29" s="119" t="s">
        <v>334</v>
      </c>
      <c r="F29" s="290"/>
      <c r="G29" s="120"/>
      <c r="I29" s="552"/>
      <c r="J29" s="553"/>
      <c r="K29" s="554"/>
      <c r="M29" s="113">
        <f>F28*M28</f>
        <v>0</v>
      </c>
    </row>
    <row r="30" spans="1:13" ht="15" customHeight="1">
      <c r="A30" s="34" t="s">
        <v>408</v>
      </c>
      <c r="B30" s="289"/>
      <c r="C30" s="120"/>
      <c r="E30" s="547" t="s">
        <v>335</v>
      </c>
      <c r="F30" s="548"/>
      <c r="G30" s="120"/>
      <c r="I30" s="552"/>
      <c r="J30" s="553"/>
      <c r="K30" s="554"/>
    </row>
    <row r="31" spans="1:13" ht="15" customHeight="1" thickBot="1">
      <c r="A31" s="143"/>
      <c r="B31" s="144"/>
      <c r="C31" s="122"/>
      <c r="E31" s="119" t="s">
        <v>336</v>
      </c>
      <c r="F31" s="377"/>
      <c r="G31" s="120"/>
      <c r="I31" s="552"/>
      <c r="J31" s="553"/>
      <c r="K31" s="554"/>
    </row>
    <row r="32" spans="1:13" ht="15" customHeight="1" thickTop="1" thickBot="1">
      <c r="A32" s="141" t="s">
        <v>410</v>
      </c>
      <c r="B32" s="350">
        <f>IF(B30="",0,B30/A33*365)</f>
        <v>0</v>
      </c>
      <c r="C32" s="142"/>
      <c r="E32" s="119" t="s">
        <v>491</v>
      </c>
      <c r="F32" s="376"/>
      <c r="G32" s="120"/>
      <c r="I32" s="552"/>
      <c r="J32" s="553"/>
      <c r="K32" s="554"/>
    </row>
    <row r="33" spans="1:13" ht="15" customHeight="1" thickTop="1">
      <c r="A33" s="140">
        <f>IF(B28="",0,B29-B28+1)</f>
        <v>0</v>
      </c>
      <c r="C33" s="112"/>
      <c r="E33" s="124" t="s">
        <v>505</v>
      </c>
      <c r="F33" s="376"/>
      <c r="G33" s="125"/>
      <c r="I33" s="552"/>
      <c r="J33" s="553"/>
      <c r="K33" s="554"/>
    </row>
    <row r="34" spans="1:13" ht="15" customHeight="1" thickBot="1">
      <c r="E34" s="34"/>
      <c r="F34" s="128"/>
      <c r="G34" s="125"/>
      <c r="I34" s="552"/>
      <c r="J34" s="553"/>
      <c r="K34" s="554"/>
      <c r="L34" s="6"/>
    </row>
    <row r="35" spans="1:13" ht="15" customHeight="1" thickTop="1">
      <c r="A35" s="521" t="s">
        <v>414</v>
      </c>
      <c r="B35" s="522"/>
      <c r="C35" s="523"/>
      <c r="D35" s="108"/>
      <c r="E35" s="137" t="s">
        <v>415</v>
      </c>
      <c r="F35" s="139">
        <f>IF(F28="",F31*F32*F33,F28*M28)</f>
        <v>0</v>
      </c>
      <c r="G35" s="118"/>
      <c r="H35" s="132"/>
      <c r="I35" s="552"/>
      <c r="J35" s="553"/>
      <c r="K35" s="554"/>
      <c r="L35" s="49"/>
    </row>
    <row r="36" spans="1:13" ht="15" customHeight="1" thickBot="1">
      <c r="A36" s="136" t="s">
        <v>409</v>
      </c>
      <c r="B36" s="291"/>
      <c r="C36" s="125"/>
      <c r="D36" s="109"/>
      <c r="E36" s="138" t="s">
        <v>411</v>
      </c>
      <c r="F36" s="135">
        <f>IF(B36="",0,B36/A33*365)</f>
        <v>0</v>
      </c>
      <c r="G36" s="120"/>
      <c r="H36" s="392"/>
      <c r="I36" s="552"/>
      <c r="J36" s="553"/>
      <c r="K36" s="554"/>
      <c r="L36" s="6"/>
      <c r="M36" s="100"/>
    </row>
    <row r="37" spans="1:13" ht="15" customHeight="1" thickTop="1" thickBot="1">
      <c r="A37" s="126"/>
      <c r="B37" s="121"/>
      <c r="C37" s="127"/>
      <c r="D37" s="110"/>
      <c r="E37" s="196" t="s">
        <v>483</v>
      </c>
      <c r="F37" s="299">
        <f>SUM(F35:F36)</f>
        <v>0</v>
      </c>
      <c r="G37" s="142"/>
      <c r="H37" s="110"/>
      <c r="I37" s="555"/>
      <c r="J37" s="556"/>
      <c r="K37" s="557"/>
      <c r="L37" s="11"/>
    </row>
    <row r="38" spans="1:13" ht="15" customHeight="1" thickTop="1">
      <c r="A38" s="148"/>
      <c r="B38" s="148"/>
      <c r="C38" s="148"/>
      <c r="D38" s="25"/>
      <c r="E38" s="25"/>
      <c r="F38" s="25"/>
      <c r="G38" s="25"/>
      <c r="H38" s="25"/>
      <c r="I38" s="116"/>
      <c r="J38" s="116"/>
      <c r="K38" s="387"/>
      <c r="L38" s="6"/>
    </row>
    <row r="39" spans="1:13" ht="15" customHeight="1">
      <c r="A39" s="524" t="s">
        <v>426</v>
      </c>
      <c r="B39" s="524"/>
      <c r="C39" s="524"/>
      <c r="D39" s="524"/>
      <c r="E39" s="349">
        <f>MAX(B32,F37)</f>
        <v>0</v>
      </c>
      <c r="F39" s="525" t="str">
        <f>IF(B32&lt;F37, "        Total Base Wages + Other + OT/Bonus/Comm/Tips Used to Qualify.",IF(F37&lt;B32,"        YTD Earnings Used to Qualify.",""))</f>
        <v/>
      </c>
      <c r="G39" s="526"/>
      <c r="H39" s="526"/>
      <c r="I39" s="526"/>
      <c r="J39" s="526"/>
      <c r="K39" s="526"/>
      <c r="L39" s="6"/>
    </row>
    <row r="40" spans="1:13" ht="15" customHeight="1" thickBot="1">
      <c r="A40" s="129"/>
      <c r="B40" s="542" t="str">
        <f>IF(B32=0,"",IF(F37=0,"",IF(F37-B32&gt;=3000,"Provide explanation for income calculation discrepancy.",IF(B32-F37&gt;=3000,"Provide explanation for income calculation discrepancy.",""))))</f>
        <v/>
      </c>
      <c r="C40" s="542"/>
      <c r="D40" s="542"/>
      <c r="E40" s="542"/>
      <c r="F40" s="542"/>
      <c r="G40" s="542"/>
      <c r="H40" s="542"/>
      <c r="I40" s="152"/>
      <c r="J40" s="152"/>
      <c r="K40" s="152"/>
      <c r="L40" s="39"/>
    </row>
    <row r="41" spans="1:13" ht="15" customHeight="1" thickTop="1">
      <c r="A41" s="274" t="s">
        <v>481</v>
      </c>
      <c r="I41" s="147"/>
      <c r="J41" s="147"/>
      <c r="K41" s="147"/>
      <c r="L41" s="39"/>
    </row>
    <row r="42" spans="1:13" ht="15" customHeight="1">
      <c r="A42" s="31" t="s">
        <v>332</v>
      </c>
      <c r="B42" s="562"/>
      <c r="C42" s="563"/>
      <c r="D42" s="563"/>
      <c r="E42" s="563"/>
      <c r="F42" s="563"/>
      <c r="G42" s="563"/>
      <c r="H42" s="564"/>
      <c r="I42" s="32"/>
      <c r="J42" s="546"/>
      <c r="K42" s="546"/>
    </row>
    <row r="43" spans="1:13" ht="15" customHeight="1" thickBot="1">
      <c r="A43" s="31"/>
      <c r="B43" s="54"/>
      <c r="C43" s="54"/>
      <c r="D43" s="396"/>
      <c r="E43" s="396"/>
      <c r="F43" s="396"/>
      <c r="G43" s="396"/>
      <c r="H43" s="396"/>
      <c r="I43" s="30"/>
      <c r="J43" s="387"/>
      <c r="K43" s="387"/>
      <c r="L43" s="6"/>
    </row>
    <row r="44" spans="1:13" ht="15" customHeight="1" thickTop="1">
      <c r="A44" s="204" t="s">
        <v>412</v>
      </c>
      <c r="B44" s="117"/>
      <c r="C44" s="118"/>
      <c r="D44" s="105"/>
      <c r="E44" s="204" t="s">
        <v>413</v>
      </c>
      <c r="F44" s="117"/>
      <c r="G44" s="118"/>
      <c r="H44" s="392"/>
      <c r="I44" s="488" t="s">
        <v>416</v>
      </c>
      <c r="J44" s="489"/>
      <c r="K44" s="490"/>
      <c r="L44" s="49"/>
    </row>
    <row r="45" spans="1:13" ht="15" customHeight="1">
      <c r="A45" s="119" t="s">
        <v>493</v>
      </c>
      <c r="B45" s="292"/>
      <c r="C45" s="120"/>
      <c r="D45" s="104"/>
      <c r="E45" s="123" t="s">
        <v>336</v>
      </c>
      <c r="F45" s="375"/>
      <c r="G45" s="133"/>
      <c r="H45" s="209"/>
      <c r="I45" s="549"/>
      <c r="J45" s="550"/>
      <c r="K45" s="551"/>
      <c r="L45" s="6"/>
      <c r="M45" s="5">
        <f>IF(F46="",0,IF(F46="1 (Annual)",1,IF(F46="12 (Monthly)",12,IF(F46="24 (Semi-Monthly)",24,IF(F46="26 (Bi-weekly)",26,IF(F46="52 (Weekly)",52))))))</f>
        <v>0</v>
      </c>
    </row>
    <row r="46" spans="1:13" ht="15" customHeight="1">
      <c r="A46" s="119" t="s">
        <v>482</v>
      </c>
      <c r="B46" s="292"/>
      <c r="C46" s="120"/>
      <c r="D46" s="110"/>
      <c r="E46" s="119" t="s">
        <v>491</v>
      </c>
      <c r="F46" s="378"/>
      <c r="G46" s="120"/>
      <c r="H46" s="110"/>
      <c r="I46" s="552"/>
      <c r="J46" s="553"/>
      <c r="K46" s="554"/>
      <c r="L46" s="6"/>
      <c r="M46" s="113">
        <f>F45*M45</f>
        <v>0</v>
      </c>
    </row>
    <row r="47" spans="1:13" ht="15" customHeight="1">
      <c r="A47" s="34" t="s">
        <v>408</v>
      </c>
      <c r="B47" s="289"/>
      <c r="C47" s="120"/>
      <c r="D47" s="25"/>
      <c r="E47" s="278" t="s">
        <v>492</v>
      </c>
      <c r="F47" s="279">
        <f>(B45/7)</f>
        <v>0</v>
      </c>
      <c r="G47" s="120"/>
      <c r="H47" s="25"/>
      <c r="I47" s="552"/>
      <c r="J47" s="553"/>
      <c r="K47" s="554"/>
      <c r="L47" s="11"/>
    </row>
    <row r="48" spans="1:13" ht="15" customHeight="1" thickBot="1">
      <c r="A48" s="143"/>
      <c r="B48" s="144"/>
      <c r="C48" s="122"/>
      <c r="D48" s="148"/>
      <c r="E48" s="119"/>
      <c r="G48" s="120"/>
      <c r="H48" s="148"/>
      <c r="I48" s="552"/>
      <c r="J48" s="553"/>
      <c r="K48" s="554"/>
      <c r="L48" s="6"/>
    </row>
    <row r="49" spans="1:13" ht="15" customHeight="1" thickTop="1" thickBot="1">
      <c r="A49" s="141" t="s">
        <v>410</v>
      </c>
      <c r="B49" s="350">
        <f>IF(B46="",0,B47/B46*B45)</f>
        <v>0</v>
      </c>
      <c r="C49" s="142"/>
      <c r="E49" s="119"/>
      <c r="F49" s="305"/>
      <c r="G49" s="120"/>
      <c r="I49" s="552"/>
      <c r="J49" s="553"/>
      <c r="K49" s="554"/>
      <c r="L49" s="6"/>
    </row>
    <row r="50" spans="1:13" ht="15" customHeight="1" thickTop="1">
      <c r="A50" s="140"/>
      <c r="B50" s="153"/>
      <c r="C50" s="6"/>
      <c r="E50" s="124"/>
      <c r="F50" s="306"/>
      <c r="G50" s="125"/>
      <c r="I50" s="552"/>
      <c r="J50" s="553"/>
      <c r="K50" s="554"/>
      <c r="L50" s="6"/>
    </row>
    <row r="51" spans="1:13" ht="15" customHeight="1" thickBot="1">
      <c r="A51" s="274"/>
      <c r="E51" s="34"/>
      <c r="F51" s="128"/>
      <c r="G51" s="125"/>
      <c r="I51" s="552"/>
      <c r="J51" s="553"/>
      <c r="K51" s="554"/>
      <c r="L51" s="39"/>
    </row>
    <row r="52" spans="1:13" ht="15" customHeight="1" thickTop="1">
      <c r="A52" s="521" t="s">
        <v>414</v>
      </c>
      <c r="B52" s="522"/>
      <c r="C52" s="523"/>
      <c r="D52" s="107"/>
      <c r="E52" s="137" t="s">
        <v>415</v>
      </c>
      <c r="F52" s="139">
        <f>IF(F45="",0,F46*F45*F47)</f>
        <v>0</v>
      </c>
      <c r="G52" s="118"/>
      <c r="H52" s="396"/>
      <c r="I52" s="552"/>
      <c r="J52" s="553"/>
      <c r="K52" s="554"/>
    </row>
    <row r="53" spans="1:13" ht="15" customHeight="1" thickBot="1">
      <c r="A53" s="136" t="s">
        <v>409</v>
      </c>
      <c r="B53" s="291"/>
      <c r="C53" s="125"/>
      <c r="D53" s="105"/>
      <c r="E53" s="138" t="s">
        <v>411</v>
      </c>
      <c r="F53" s="280">
        <f>IF(B53="",0,B53/B46*B45)</f>
        <v>0</v>
      </c>
      <c r="G53" s="120"/>
      <c r="H53" s="392"/>
      <c r="I53" s="552"/>
      <c r="J53" s="553"/>
      <c r="K53" s="554"/>
    </row>
    <row r="54" spans="1:13" ht="15" customHeight="1" thickTop="1" thickBot="1">
      <c r="A54" s="126"/>
      <c r="B54" s="121"/>
      <c r="C54" s="127"/>
      <c r="D54" s="110"/>
      <c r="E54" s="196" t="s">
        <v>483</v>
      </c>
      <c r="F54" s="299">
        <f>SUM(F52:F53)</f>
        <v>0</v>
      </c>
      <c r="G54" s="142"/>
      <c r="H54" s="110"/>
      <c r="I54" s="555"/>
      <c r="J54" s="556"/>
      <c r="K54" s="557"/>
      <c r="L54" s="6"/>
      <c r="M54" s="100"/>
    </row>
    <row r="55" spans="1:13" ht="15" customHeight="1" thickTop="1">
      <c r="A55" s="10"/>
      <c r="B55" s="397"/>
      <c r="C55" s="25"/>
      <c r="D55" s="25"/>
      <c r="E55" s="25"/>
      <c r="F55" s="25"/>
      <c r="G55" s="25"/>
      <c r="H55" s="25"/>
      <c r="I55" s="33"/>
      <c r="J55" s="25"/>
      <c r="K55" s="115"/>
      <c r="L55" s="6"/>
    </row>
    <row r="56" spans="1:13" ht="15" customHeight="1">
      <c r="A56" s="524" t="s">
        <v>484</v>
      </c>
      <c r="B56" s="524"/>
      <c r="C56" s="524"/>
      <c r="D56" s="524"/>
      <c r="E56" s="349">
        <f>MAX(B49,F54)</f>
        <v>0</v>
      </c>
      <c r="F56" s="525" t="str">
        <f>IF(B49&lt;F54, "        Total Base Wages + Other + OT/Bonus/Comm/Tips Used to Qualify.",IF(F54&lt;B49,"        YTD Earnings Used to Qualify.",""))</f>
        <v/>
      </c>
      <c r="G56" s="526"/>
      <c r="H56" s="526"/>
      <c r="I56" s="526"/>
      <c r="J56" s="526"/>
      <c r="K56" s="526"/>
      <c r="L56" s="11"/>
    </row>
    <row r="57" spans="1:13" ht="15" customHeight="1">
      <c r="A57" s="390"/>
      <c r="B57" s="390"/>
      <c r="C57" s="390"/>
      <c r="D57" s="390"/>
      <c r="E57" s="335"/>
      <c r="F57" s="334"/>
      <c r="G57" s="391"/>
      <c r="H57" s="391"/>
      <c r="I57" s="391"/>
      <c r="J57" s="391"/>
      <c r="K57" s="391"/>
      <c r="L57" s="11"/>
    </row>
    <row r="58" spans="1:13" ht="15" customHeight="1">
      <c r="A58" s="390"/>
      <c r="B58" s="390"/>
      <c r="C58" s="390"/>
      <c r="D58" s="390"/>
      <c r="E58" s="335"/>
      <c r="F58" s="334"/>
      <c r="G58" s="391"/>
      <c r="H58" s="391"/>
      <c r="I58" s="391"/>
      <c r="J58" s="391"/>
      <c r="K58" s="391"/>
      <c r="L58" s="11"/>
    </row>
    <row r="59" spans="1:13" ht="15" customHeight="1" thickBot="1">
      <c r="A59" s="341"/>
      <c r="I59" s="116"/>
      <c r="J59" s="116"/>
      <c r="K59" s="387"/>
      <c r="L59" s="6"/>
    </row>
    <row r="60" spans="1:13" ht="3" customHeight="1" thickTop="1">
      <c r="A60" s="310"/>
      <c r="B60" s="311"/>
      <c r="C60" s="311"/>
      <c r="D60" s="311"/>
      <c r="E60" s="311"/>
      <c r="F60" s="312"/>
      <c r="I60" s="116"/>
      <c r="J60" s="116"/>
      <c r="K60" s="387"/>
      <c r="L60" s="6"/>
    </row>
    <row r="61" spans="1:13" ht="15" customHeight="1">
      <c r="A61" s="527" t="s">
        <v>424</v>
      </c>
      <c r="B61" s="524"/>
      <c r="C61" s="177"/>
      <c r="D61" s="177"/>
      <c r="E61" s="352">
        <f>IF(E22="","0",E22+E39+E56)</f>
        <v>0</v>
      </c>
      <c r="F61" s="313"/>
      <c r="G61" s="110"/>
      <c r="H61" s="110"/>
      <c r="I61" s="33"/>
      <c r="K61" s="15"/>
    </row>
    <row r="62" spans="1:13" ht="3" customHeight="1" thickBot="1">
      <c r="A62" s="314"/>
      <c r="B62" s="315"/>
      <c r="C62" s="315"/>
      <c r="D62" s="315"/>
      <c r="E62" s="315"/>
      <c r="F62" s="316"/>
      <c r="G62" s="72"/>
      <c r="H62" s="72"/>
      <c r="I62" s="72"/>
      <c r="L62" s="5" t="s">
        <v>345</v>
      </c>
    </row>
    <row r="63" spans="1:13" ht="15" customHeight="1" thickTop="1">
      <c r="A63" s="341"/>
      <c r="B63" s="72"/>
      <c r="C63" s="72"/>
      <c r="D63" s="72"/>
      <c r="E63" s="72"/>
      <c r="F63" s="72"/>
      <c r="G63" s="72"/>
      <c r="H63" s="72"/>
      <c r="I63" s="72"/>
      <c r="K63" s="15"/>
    </row>
    <row r="64" spans="1:13" ht="15" customHeight="1">
      <c r="A64" s="275" t="s">
        <v>14</v>
      </c>
      <c r="B64" s="528" t="str">
        <f>IF(Household_Summary!C7="","",Household_Summary!C7)</f>
        <v/>
      </c>
      <c r="C64" s="529"/>
      <c r="D64" s="529"/>
      <c r="E64" s="529"/>
      <c r="F64" s="529"/>
      <c r="G64" s="529"/>
      <c r="H64" s="529"/>
      <c r="I64" s="530"/>
      <c r="K64" s="15"/>
    </row>
    <row r="65" spans="1:17" ht="15" customHeight="1" thickBot="1">
      <c r="A65" s="348" t="s">
        <v>513</v>
      </c>
      <c r="B65" s="531" t="str">
        <f>IF(Household_Summary!C19="","",Household_Summary!C19)</f>
        <v/>
      </c>
      <c r="C65" s="532"/>
      <c r="D65" s="532"/>
      <c r="E65" s="532"/>
      <c r="F65" s="532"/>
      <c r="G65" s="532"/>
      <c r="H65" s="532"/>
      <c r="I65" s="533"/>
      <c r="K65" s="15"/>
    </row>
    <row r="66" spans="1:17" ht="15" customHeight="1" thickTop="1" thickBot="1">
      <c r="A66" s="484" t="s">
        <v>343</v>
      </c>
      <c r="B66" s="534"/>
      <c r="C66" s="534"/>
      <c r="D66" s="534"/>
      <c r="E66" s="534"/>
      <c r="F66" s="534"/>
      <c r="G66" s="534"/>
      <c r="H66" s="534"/>
      <c r="I66" s="534"/>
      <c r="J66" s="534"/>
      <c r="K66" s="535"/>
      <c r="M66" s="5" t="s">
        <v>401</v>
      </c>
    </row>
    <row r="67" spans="1:17" ht="15" customHeight="1" thickTop="1" thickBot="1">
      <c r="A67" s="510" t="s">
        <v>341</v>
      </c>
      <c r="B67" s="511"/>
      <c r="C67" s="511"/>
      <c r="D67" s="511"/>
      <c r="E67" s="511"/>
      <c r="F67" s="512"/>
      <c r="G67" s="8"/>
      <c r="H67" s="8"/>
      <c r="I67" s="536" t="s">
        <v>478</v>
      </c>
      <c r="J67" s="537"/>
      <c r="K67" s="538"/>
      <c r="Q67" s="5" t="s">
        <v>378</v>
      </c>
    </row>
    <row r="68" spans="1:17" ht="15" customHeight="1" thickTop="1">
      <c r="A68" s="158" t="s">
        <v>514</v>
      </c>
      <c r="B68" s="293"/>
      <c r="C68" s="507" t="s">
        <v>340</v>
      </c>
      <c r="D68" s="508"/>
      <c r="E68" s="508"/>
      <c r="F68" s="509"/>
      <c r="G68" s="101"/>
      <c r="H68" s="101"/>
      <c r="I68" s="539"/>
      <c r="J68" s="540"/>
      <c r="K68" s="541"/>
      <c r="Q68" s="5">
        <f>IF(G68="",0,G70-G69+1)</f>
        <v>0</v>
      </c>
    </row>
    <row r="69" spans="1:17" ht="15" customHeight="1">
      <c r="A69" s="156" t="s">
        <v>515</v>
      </c>
      <c r="B69" s="379"/>
      <c r="C69" s="513"/>
      <c r="D69" s="473"/>
      <c r="E69" s="473"/>
      <c r="F69" s="474"/>
      <c r="G69" s="398"/>
      <c r="H69" s="398"/>
      <c r="I69" s="353"/>
      <c r="J69" s="354"/>
      <c r="K69" s="355"/>
    </row>
    <row r="70" spans="1:17" ht="15" customHeight="1">
      <c r="A70" s="156" t="s">
        <v>420</v>
      </c>
      <c r="B70" s="301">
        <f>B68*B69</f>
        <v>0</v>
      </c>
      <c r="C70" s="514"/>
      <c r="D70" s="475"/>
      <c r="E70" s="475"/>
      <c r="F70" s="476"/>
      <c r="G70" s="398"/>
      <c r="H70" s="398"/>
      <c r="I70" s="174"/>
      <c r="J70" s="175"/>
      <c r="K70" s="176"/>
    </row>
    <row r="71" spans="1:17" ht="15" customHeight="1" thickBot="1">
      <c r="A71" s="202"/>
      <c r="B71" s="155"/>
      <c r="C71" s="515"/>
      <c r="D71" s="477"/>
      <c r="E71" s="477"/>
      <c r="F71" s="478"/>
      <c r="G71" s="35"/>
      <c r="H71" s="35"/>
      <c r="I71" s="174"/>
      <c r="J71" s="175"/>
      <c r="K71" s="176"/>
    </row>
    <row r="72" spans="1:17" ht="15" customHeight="1" thickTop="1" thickBot="1">
      <c r="A72" s="510" t="s">
        <v>338</v>
      </c>
      <c r="B72" s="511"/>
      <c r="C72" s="511"/>
      <c r="D72" s="511"/>
      <c r="E72" s="511"/>
      <c r="F72" s="512"/>
      <c r="G72" s="17"/>
      <c r="H72" s="6"/>
      <c r="I72" s="174"/>
      <c r="J72" s="175"/>
      <c r="K72" s="176"/>
    </row>
    <row r="73" spans="1:17" ht="15" customHeight="1" thickTop="1">
      <c r="A73" s="154" t="s">
        <v>514</v>
      </c>
      <c r="B73" s="380"/>
      <c r="C73" s="507" t="s">
        <v>340</v>
      </c>
      <c r="D73" s="508"/>
      <c r="E73" s="508"/>
      <c r="F73" s="509"/>
      <c r="G73" s="17"/>
      <c r="H73" s="6"/>
      <c r="I73" s="174"/>
      <c r="J73" s="175"/>
      <c r="K73" s="176"/>
    </row>
    <row r="74" spans="1:17" ht="15" customHeight="1">
      <c r="A74" s="156" t="s">
        <v>515</v>
      </c>
      <c r="B74" s="381"/>
      <c r="C74" s="513"/>
      <c r="D74" s="473"/>
      <c r="E74" s="473"/>
      <c r="F74" s="474"/>
      <c r="G74" s="17"/>
      <c r="H74" s="6"/>
      <c r="I74" s="174"/>
      <c r="J74" s="175"/>
      <c r="K74" s="176"/>
    </row>
    <row r="75" spans="1:17" ht="15" customHeight="1">
      <c r="A75" s="156" t="s">
        <v>506</v>
      </c>
      <c r="B75" s="302">
        <f>B73*B74</f>
        <v>0</v>
      </c>
      <c r="C75" s="514"/>
      <c r="D75" s="475"/>
      <c r="E75" s="475"/>
      <c r="F75" s="476"/>
      <c r="G75" s="17"/>
      <c r="H75" s="6"/>
      <c r="I75" s="174"/>
      <c r="J75" s="175"/>
      <c r="K75" s="176"/>
    </row>
    <row r="76" spans="1:17" ht="15" customHeight="1" thickBot="1">
      <c r="A76" s="516" t="s">
        <v>479</v>
      </c>
      <c r="B76" s="517"/>
      <c r="C76" s="515"/>
      <c r="D76" s="477"/>
      <c r="E76" s="477"/>
      <c r="F76" s="478"/>
      <c r="G76" s="17"/>
      <c r="H76" s="6"/>
      <c r="I76" s="174"/>
      <c r="J76" s="175"/>
      <c r="K76" s="176"/>
    </row>
    <row r="77" spans="1:17" ht="15" customHeight="1" thickTop="1" thickBot="1">
      <c r="A77" s="510" t="s">
        <v>402</v>
      </c>
      <c r="B77" s="511"/>
      <c r="C77" s="511"/>
      <c r="D77" s="511"/>
      <c r="E77" s="511"/>
      <c r="F77" s="512"/>
      <c r="G77" s="8"/>
      <c r="H77" s="8"/>
      <c r="I77" s="174"/>
      <c r="J77" s="175"/>
      <c r="K77" s="176"/>
      <c r="M77" s="5" t="s">
        <v>402</v>
      </c>
      <c r="Q77" s="5" t="s">
        <v>404</v>
      </c>
    </row>
    <row r="78" spans="1:17" ht="15" customHeight="1" thickTop="1">
      <c r="A78" s="158" t="s">
        <v>339</v>
      </c>
      <c r="B78" s="293"/>
      <c r="C78" s="507" t="s">
        <v>340</v>
      </c>
      <c r="D78" s="508"/>
      <c r="E78" s="508"/>
      <c r="F78" s="509"/>
      <c r="G78" s="101"/>
      <c r="H78" s="101"/>
      <c r="I78" s="174"/>
      <c r="J78" s="175"/>
      <c r="K78" s="176"/>
      <c r="M78" s="5">
        <f>IF(B78="",0,B80-B79+1)</f>
        <v>0</v>
      </c>
      <c r="Q78" s="5">
        <f>IF(G78="",0,G80-G79+1)</f>
        <v>0</v>
      </c>
    </row>
    <row r="79" spans="1:17" ht="15" customHeight="1">
      <c r="A79" s="156" t="s">
        <v>406</v>
      </c>
      <c r="B79" s="288"/>
      <c r="C79" s="513"/>
      <c r="D79" s="473"/>
      <c r="E79" s="473"/>
      <c r="F79" s="474"/>
      <c r="G79" s="398"/>
      <c r="H79" s="398"/>
      <c r="I79" s="174"/>
      <c r="J79" s="175"/>
      <c r="K79" s="176"/>
    </row>
    <row r="80" spans="1:17" ht="15" customHeight="1">
      <c r="A80" s="156" t="s">
        <v>407</v>
      </c>
      <c r="B80" s="294"/>
      <c r="C80" s="514"/>
      <c r="D80" s="475"/>
      <c r="E80" s="475"/>
      <c r="F80" s="476"/>
      <c r="G80" s="398"/>
      <c r="H80" s="398"/>
      <c r="I80" s="174"/>
      <c r="J80" s="175"/>
      <c r="K80" s="176"/>
    </row>
    <row r="81" spans="1:13" ht="15" customHeight="1" thickBot="1">
      <c r="A81" s="157" t="s">
        <v>420</v>
      </c>
      <c r="B81" s="300">
        <f>IF(B78="",0,B78/M78*365)</f>
        <v>0</v>
      </c>
      <c r="C81" s="515"/>
      <c r="D81" s="477"/>
      <c r="E81" s="477"/>
      <c r="F81" s="478"/>
      <c r="G81" s="35"/>
      <c r="H81" s="35"/>
      <c r="I81" s="174"/>
      <c r="J81" s="175"/>
      <c r="K81" s="176"/>
    </row>
    <row r="82" spans="1:13" ht="15" customHeight="1" thickTop="1" thickBot="1">
      <c r="A82" s="510" t="s">
        <v>403</v>
      </c>
      <c r="B82" s="511"/>
      <c r="C82" s="511"/>
      <c r="D82" s="511"/>
      <c r="E82" s="511"/>
      <c r="F82" s="512"/>
      <c r="G82" s="149"/>
      <c r="H82" s="149"/>
      <c r="I82" s="174"/>
      <c r="J82" s="175"/>
      <c r="K82" s="176"/>
    </row>
    <row r="83" spans="1:13" ht="15" customHeight="1" thickTop="1">
      <c r="A83" s="154" t="s">
        <v>339</v>
      </c>
      <c r="B83" s="295"/>
      <c r="C83" s="507" t="s">
        <v>340</v>
      </c>
      <c r="D83" s="508"/>
      <c r="E83" s="508"/>
      <c r="F83" s="509"/>
      <c r="G83" s="149"/>
      <c r="H83" s="149"/>
      <c r="I83" s="174"/>
      <c r="J83" s="175"/>
      <c r="K83" s="176"/>
      <c r="M83" s="5" t="s">
        <v>402</v>
      </c>
    </row>
    <row r="84" spans="1:13" ht="15" customHeight="1">
      <c r="A84" s="156" t="s">
        <v>406</v>
      </c>
      <c r="B84" s="288"/>
      <c r="C84" s="513"/>
      <c r="D84" s="473"/>
      <c r="E84" s="473"/>
      <c r="F84" s="474"/>
      <c r="G84" s="149"/>
      <c r="H84" s="149"/>
      <c r="I84" s="174"/>
      <c r="J84" s="175"/>
      <c r="K84" s="176"/>
      <c r="M84" s="5">
        <f>IF(B83="",0,B85-B84+1)</f>
        <v>0</v>
      </c>
    </row>
    <row r="85" spans="1:13" ht="15" customHeight="1">
      <c r="A85" s="156" t="s">
        <v>407</v>
      </c>
      <c r="B85" s="288"/>
      <c r="C85" s="514"/>
      <c r="D85" s="475"/>
      <c r="E85" s="475"/>
      <c r="F85" s="476"/>
      <c r="G85" s="149"/>
      <c r="H85" s="149"/>
      <c r="I85" s="174"/>
      <c r="J85" s="175"/>
      <c r="K85" s="176"/>
    </row>
    <row r="86" spans="1:13" ht="15" customHeight="1" thickBot="1">
      <c r="A86" s="157" t="s">
        <v>420</v>
      </c>
      <c r="B86" s="300">
        <f>IF(B83="",0,B83/M84*365)</f>
        <v>0</v>
      </c>
      <c r="C86" s="515"/>
      <c r="D86" s="477"/>
      <c r="E86" s="477"/>
      <c r="F86" s="478"/>
      <c r="G86" s="149"/>
      <c r="H86" s="149"/>
      <c r="I86" s="174"/>
      <c r="J86" s="175"/>
      <c r="K86" s="176"/>
    </row>
    <row r="87" spans="1:13" ht="15" customHeight="1" thickTop="1" thickBot="1">
      <c r="A87" s="510" t="s">
        <v>516</v>
      </c>
      <c r="B87" s="511"/>
      <c r="C87" s="511"/>
      <c r="D87" s="511"/>
      <c r="E87" s="511"/>
      <c r="F87" s="512"/>
      <c r="G87" s="149"/>
      <c r="H87" s="149"/>
      <c r="I87" s="174"/>
      <c r="J87" s="175"/>
      <c r="K87" s="176"/>
    </row>
    <row r="88" spans="1:13" ht="15" customHeight="1" thickTop="1">
      <c r="A88" s="154" t="s">
        <v>517</v>
      </c>
      <c r="B88" s="295"/>
      <c r="C88" s="507" t="s">
        <v>340</v>
      </c>
      <c r="D88" s="508"/>
      <c r="E88" s="508"/>
      <c r="F88" s="509"/>
      <c r="G88" s="149"/>
      <c r="H88" s="149"/>
      <c r="I88" s="174"/>
      <c r="J88" s="175"/>
      <c r="K88" s="176"/>
    </row>
    <row r="89" spans="1:13" ht="15" customHeight="1">
      <c r="A89" s="156" t="s">
        <v>515</v>
      </c>
      <c r="B89" s="381"/>
      <c r="C89" s="473"/>
      <c r="D89" s="473"/>
      <c r="E89" s="473"/>
      <c r="F89" s="474"/>
      <c r="G89" s="149"/>
      <c r="H89" s="149"/>
      <c r="I89" s="174"/>
      <c r="J89" s="175"/>
      <c r="K89" s="176"/>
    </row>
    <row r="90" spans="1:13" ht="15" customHeight="1">
      <c r="A90" s="173" t="s">
        <v>420</v>
      </c>
      <c r="B90" s="303">
        <f>IF(B88="",0,B88*B89)</f>
        <v>0</v>
      </c>
      <c r="C90" s="475"/>
      <c r="D90" s="475"/>
      <c r="E90" s="475"/>
      <c r="F90" s="476"/>
      <c r="G90" s="149"/>
      <c r="H90" s="149"/>
      <c r="I90" s="174"/>
      <c r="J90" s="175"/>
      <c r="K90" s="176"/>
    </row>
    <row r="91" spans="1:13" ht="15" customHeight="1" thickBot="1">
      <c r="A91" s="479"/>
      <c r="B91" s="480"/>
      <c r="C91" s="477"/>
      <c r="D91" s="477"/>
      <c r="E91" s="477"/>
      <c r="F91" s="478"/>
      <c r="G91" s="149"/>
      <c r="H91" s="149"/>
      <c r="I91" s="174"/>
      <c r="J91" s="175"/>
      <c r="K91" s="176"/>
    </row>
    <row r="92" spans="1:13" ht="15" customHeight="1" thickTop="1" thickBot="1">
      <c r="A92" s="273"/>
      <c r="B92" s="35"/>
      <c r="C92" s="106"/>
      <c r="D92" s="106"/>
      <c r="E92" s="106"/>
      <c r="F92" s="273"/>
      <c r="G92" s="149"/>
      <c r="H92" s="149"/>
      <c r="I92" s="356"/>
      <c r="J92" s="106"/>
      <c r="K92" s="120"/>
    </row>
    <row r="93" spans="1:13" ht="5.0999999999999996" customHeight="1" thickTop="1">
      <c r="A93" s="317"/>
      <c r="B93" s="318"/>
      <c r="C93" s="319"/>
      <c r="D93" s="319"/>
      <c r="E93" s="319"/>
      <c r="F93" s="320"/>
      <c r="G93" s="149"/>
      <c r="H93" s="149"/>
      <c r="I93" s="356"/>
      <c r="J93" s="106"/>
      <c r="K93" s="120"/>
    </row>
    <row r="94" spans="1:13" ht="15" customHeight="1">
      <c r="A94" s="321" t="s">
        <v>422</v>
      </c>
      <c r="B94" s="349">
        <f>(B70+B75+B81+B86+B90)</f>
        <v>0</v>
      </c>
      <c r="C94" s="389"/>
      <c r="D94" s="389"/>
      <c r="E94" s="389"/>
      <c r="F94" s="322"/>
      <c r="G94" s="149"/>
      <c r="H94" s="149"/>
      <c r="I94" s="356"/>
      <c r="J94" s="106"/>
      <c r="K94" s="120"/>
    </row>
    <row r="95" spans="1:13" ht="5.0999999999999996" customHeight="1" thickBot="1">
      <c r="A95" s="323"/>
      <c r="B95" s="324"/>
      <c r="C95" s="325"/>
      <c r="D95" s="325"/>
      <c r="E95" s="325"/>
      <c r="F95" s="326"/>
      <c r="G95" s="37"/>
      <c r="H95" s="37"/>
      <c r="I95" s="481"/>
      <c r="J95" s="482"/>
      <c r="K95" s="483"/>
      <c r="L95" s="39"/>
    </row>
    <row r="96" spans="1:13" ht="15" customHeight="1" thickTop="1" thickBot="1">
      <c r="A96" s="389"/>
      <c r="B96" s="387"/>
      <c r="C96" s="37"/>
      <c r="D96" s="37"/>
      <c r="E96" s="37"/>
      <c r="F96" s="37"/>
      <c r="G96" s="37"/>
      <c r="H96" s="37"/>
      <c r="I96" s="272"/>
      <c r="J96" s="272"/>
      <c r="K96" s="272"/>
      <c r="L96" s="39"/>
    </row>
    <row r="97" spans="1:12" ht="15" customHeight="1" thickTop="1" thickBot="1">
      <c r="A97" s="484" t="s">
        <v>518</v>
      </c>
      <c r="B97" s="485"/>
      <c r="C97" s="485"/>
      <c r="D97" s="485"/>
      <c r="E97" s="485"/>
      <c r="F97" s="485"/>
      <c r="G97" s="485"/>
      <c r="H97" s="485"/>
      <c r="I97" s="485"/>
      <c r="J97" s="485"/>
      <c r="K97" s="486"/>
      <c r="L97" s="39"/>
    </row>
    <row r="98" spans="1:12" ht="15" customHeight="1" thickTop="1">
      <c r="A98" s="487" t="s">
        <v>503</v>
      </c>
      <c r="B98" s="487"/>
      <c r="C98" s="487"/>
      <c r="D98" s="487"/>
      <c r="E98" s="487"/>
      <c r="F98" s="344"/>
      <c r="G98" s="387"/>
      <c r="H98" s="341"/>
      <c r="I98" s="488" t="s">
        <v>416</v>
      </c>
      <c r="J98" s="489"/>
      <c r="K98" s="490"/>
    </row>
    <row r="99" spans="1:12" ht="15" customHeight="1" thickBot="1">
      <c r="A99" s="491" t="str">
        <f>IF(F98="","",IF(F98="Yes","Complete Tax Return Section. See alternative options in Income Calculation Manual",IF(F98="No", "Complete Profit and Loss Section.")))</f>
        <v/>
      </c>
      <c r="B99" s="491"/>
      <c r="C99" s="491"/>
      <c r="D99" s="491"/>
      <c r="E99" s="491"/>
      <c r="F99" s="491"/>
      <c r="G99" s="209"/>
      <c r="H99" s="209"/>
      <c r="I99" s="518"/>
      <c r="J99" s="473"/>
      <c r="K99" s="474"/>
      <c r="L99" s="8"/>
    </row>
    <row r="100" spans="1:12" ht="15" customHeight="1" thickTop="1">
      <c r="A100" s="357" t="s">
        <v>499</v>
      </c>
      <c r="B100" s="346"/>
      <c r="C100" s="117"/>
      <c r="D100" s="171"/>
      <c r="E100" s="358" t="s">
        <v>500</v>
      </c>
      <c r="F100" s="336"/>
      <c r="G100" s="25"/>
      <c r="H100" s="6"/>
      <c r="I100" s="519"/>
      <c r="J100" s="475"/>
      <c r="K100" s="476"/>
      <c r="L100" s="6"/>
    </row>
    <row r="101" spans="1:12" ht="15" customHeight="1">
      <c r="A101" s="167" t="s">
        <v>346</v>
      </c>
      <c r="B101" s="296"/>
      <c r="C101" s="6"/>
      <c r="D101" s="36"/>
      <c r="E101" s="169" t="s">
        <v>501</v>
      </c>
      <c r="F101" s="297"/>
      <c r="G101" s="36"/>
      <c r="H101" s="6"/>
      <c r="I101" s="519"/>
      <c r="J101" s="475"/>
      <c r="K101" s="476"/>
      <c r="L101" s="6"/>
    </row>
    <row r="102" spans="1:12" ht="15" customHeight="1">
      <c r="A102" s="167" t="s">
        <v>508</v>
      </c>
      <c r="B102" s="296"/>
      <c r="C102" s="6"/>
      <c r="D102" s="36"/>
      <c r="E102" s="169" t="s">
        <v>508</v>
      </c>
      <c r="F102" s="297"/>
      <c r="G102" s="36"/>
      <c r="H102" s="6"/>
      <c r="I102" s="519"/>
      <c r="J102" s="475"/>
      <c r="K102" s="476"/>
      <c r="L102" s="6"/>
    </row>
    <row r="103" spans="1:12" ht="15" customHeight="1" thickBot="1">
      <c r="A103" s="168" t="s">
        <v>347</v>
      </c>
      <c r="B103" s="304">
        <f>IF(SUM(B101,B102)&lt;0,0,(SUM(B101,B102)))</f>
        <v>0</v>
      </c>
      <c r="C103" s="6"/>
      <c r="D103" s="14"/>
      <c r="E103" s="169" t="s">
        <v>502</v>
      </c>
      <c r="F103" s="382"/>
      <c r="G103" s="14"/>
      <c r="H103" s="6"/>
      <c r="I103" s="519"/>
      <c r="J103" s="475"/>
      <c r="K103" s="476"/>
      <c r="L103" s="6"/>
    </row>
    <row r="104" spans="1:12" ht="15" customHeight="1" thickBot="1">
      <c r="A104" s="5"/>
      <c r="C104" s="201"/>
      <c r="D104" s="201"/>
      <c r="E104" s="347" t="s">
        <v>347</v>
      </c>
      <c r="F104" s="340">
        <f>IF(F101="",0,IF(SUM(F101,108)&lt;0,0,SUM(F101,F102)/F103)*12)</f>
        <v>0</v>
      </c>
      <c r="G104" s="389"/>
      <c r="H104" s="389"/>
      <c r="I104" s="519"/>
      <c r="J104" s="475"/>
      <c r="K104" s="476"/>
      <c r="L104" s="8"/>
    </row>
    <row r="105" spans="1:12" ht="15" customHeight="1" thickBot="1">
      <c r="A105" s="345"/>
      <c r="B105" s="343"/>
      <c r="C105" s="159"/>
      <c r="D105" s="159"/>
      <c r="E105" s="159"/>
      <c r="F105" s="160"/>
      <c r="G105" s="389"/>
      <c r="H105" s="6"/>
      <c r="I105" s="519"/>
      <c r="J105" s="475"/>
      <c r="K105" s="476"/>
    </row>
    <row r="106" spans="1:12" ht="15" customHeight="1" thickTop="1" thickBot="1">
      <c r="A106" s="7"/>
      <c r="B106" s="101"/>
      <c r="C106" s="389"/>
      <c r="D106" s="389"/>
      <c r="E106" s="389"/>
      <c r="F106" s="389"/>
      <c r="G106" s="389"/>
      <c r="H106" s="388"/>
      <c r="I106" s="519"/>
      <c r="J106" s="475"/>
      <c r="K106" s="476"/>
    </row>
    <row r="107" spans="1:12" ht="5.0999999999999996" customHeight="1" thickTop="1">
      <c r="A107" s="327"/>
      <c r="B107" s="328"/>
      <c r="C107" s="329"/>
      <c r="D107" s="329"/>
      <c r="E107" s="329"/>
      <c r="F107" s="320"/>
      <c r="G107" s="389"/>
      <c r="H107" s="388"/>
      <c r="I107" s="519"/>
      <c r="J107" s="475"/>
      <c r="K107" s="476"/>
    </row>
    <row r="108" spans="1:12" ht="15" customHeight="1">
      <c r="A108" s="501" t="s">
        <v>486</v>
      </c>
      <c r="B108" s="502"/>
      <c r="C108" s="502"/>
      <c r="D108" s="308"/>
      <c r="E108" s="298">
        <f>MAX(B103,F104)</f>
        <v>0</v>
      </c>
      <c r="F108" s="322"/>
      <c r="G108" s="389"/>
      <c r="H108" s="388"/>
      <c r="I108" s="519"/>
      <c r="J108" s="475"/>
      <c r="K108" s="476"/>
    </row>
    <row r="109" spans="1:12" ht="5.0999999999999996" customHeight="1" thickBot="1">
      <c r="A109" s="330"/>
      <c r="B109" s="331"/>
      <c r="C109" s="332"/>
      <c r="D109" s="332"/>
      <c r="E109" s="332"/>
      <c r="F109" s="333"/>
      <c r="G109" s="389"/>
      <c r="H109" s="388"/>
      <c r="I109" s="520"/>
      <c r="J109" s="477"/>
      <c r="K109" s="478"/>
    </row>
    <row r="110" spans="1:12" ht="15" customHeight="1" thickTop="1">
      <c r="A110" s="7"/>
      <c r="B110" s="101"/>
      <c r="C110" s="201"/>
      <c r="D110" s="201"/>
      <c r="E110" s="201"/>
      <c r="F110" s="201"/>
      <c r="G110" s="201"/>
      <c r="H110" s="199"/>
      <c r="I110" s="199"/>
      <c r="J110" s="199"/>
      <c r="K110" s="39"/>
    </row>
    <row r="111" spans="1:12" ht="15" customHeight="1">
      <c r="A111" s="7"/>
      <c r="B111" s="101"/>
      <c r="C111" s="201"/>
      <c r="D111" s="201"/>
      <c r="E111" s="201"/>
      <c r="F111" s="201"/>
      <c r="G111" s="201"/>
      <c r="H111" s="199"/>
      <c r="I111" s="199"/>
      <c r="J111" s="199"/>
      <c r="K111" s="39"/>
    </row>
    <row r="112" spans="1:12" ht="15" customHeight="1">
      <c r="A112" s="7"/>
      <c r="B112" s="101"/>
      <c r="C112" s="201"/>
      <c r="D112" s="201"/>
      <c r="E112" s="201"/>
      <c r="F112" s="201"/>
      <c r="G112" s="201"/>
      <c r="H112" s="199"/>
      <c r="I112" s="199"/>
      <c r="J112" s="199"/>
      <c r="K112" s="39"/>
    </row>
    <row r="113" spans="1:12" ht="15" customHeight="1">
      <c r="A113" s="7"/>
      <c r="B113" s="101"/>
      <c r="C113" s="201"/>
      <c r="D113" s="201"/>
      <c r="E113" s="201"/>
      <c r="F113" s="201"/>
      <c r="G113" s="201"/>
      <c r="H113" s="199"/>
      <c r="I113" s="199"/>
      <c r="J113" s="199"/>
      <c r="K113" s="39"/>
    </row>
    <row r="114" spans="1:12" ht="15" customHeight="1">
      <c r="A114" s="7"/>
      <c r="B114" s="101"/>
      <c r="C114" s="201"/>
      <c r="D114" s="201"/>
      <c r="E114" s="201"/>
      <c r="F114" s="201"/>
      <c r="G114" s="201"/>
      <c r="H114" s="199"/>
      <c r="I114" s="199"/>
      <c r="J114" s="199"/>
      <c r="K114" s="39"/>
    </row>
    <row r="115" spans="1:12" ht="15" customHeight="1">
      <c r="A115" s="7"/>
      <c r="B115" s="101"/>
      <c r="C115" s="201"/>
      <c r="D115" s="201"/>
      <c r="E115" s="201"/>
      <c r="F115" s="201"/>
      <c r="G115" s="201"/>
      <c r="H115" s="199"/>
      <c r="I115" s="199"/>
      <c r="J115" s="199"/>
      <c r="K115" s="39"/>
    </row>
    <row r="116" spans="1:12" ht="15" customHeight="1">
      <c r="A116" s="7"/>
      <c r="B116" s="101"/>
      <c r="C116" s="201"/>
      <c r="D116" s="201"/>
      <c r="E116" s="201"/>
      <c r="F116" s="201"/>
      <c r="G116" s="201"/>
      <c r="H116" s="199"/>
      <c r="I116" s="199"/>
      <c r="J116" s="199"/>
      <c r="K116" s="39"/>
    </row>
    <row r="117" spans="1:12" ht="15" customHeight="1">
      <c r="A117" s="7"/>
      <c r="B117" s="101"/>
      <c r="C117" s="201"/>
      <c r="D117" s="201"/>
      <c r="E117" s="201"/>
      <c r="F117" s="201"/>
      <c r="G117" s="201"/>
      <c r="H117" s="199"/>
      <c r="I117" s="199"/>
      <c r="J117" s="199"/>
      <c r="K117" s="39"/>
    </row>
    <row r="118" spans="1:12" ht="13.5" thickBot="1">
      <c r="B118" s="201"/>
      <c r="C118" s="16"/>
      <c r="D118" s="16"/>
      <c r="E118" s="16"/>
      <c r="F118" s="16"/>
      <c r="G118" s="16"/>
      <c r="H118" s="16"/>
    </row>
    <row r="119" spans="1:12" ht="25.5">
      <c r="B119" s="172" t="s">
        <v>417</v>
      </c>
      <c r="C119" s="166" t="s">
        <v>421</v>
      </c>
      <c r="D119" s="503" t="s">
        <v>498</v>
      </c>
      <c r="E119" s="504"/>
      <c r="F119" s="151" t="s">
        <v>323</v>
      </c>
      <c r="G119" s="12"/>
      <c r="H119" s="12"/>
      <c r="I119" s="6"/>
      <c r="J119" s="6"/>
      <c r="K119" s="15"/>
      <c r="L119" s="6"/>
    </row>
    <row r="120" spans="1:12" ht="15.75" customHeight="1">
      <c r="B120" s="161" t="s">
        <v>418</v>
      </c>
      <c r="C120" s="162"/>
      <c r="D120" s="505"/>
      <c r="E120" s="506"/>
      <c r="F120" s="150"/>
      <c r="G120" s="25"/>
      <c r="H120" s="25"/>
      <c r="I120" s="13"/>
      <c r="J120" s="6"/>
      <c r="K120" s="6"/>
      <c r="L120" s="6"/>
    </row>
    <row r="121" spans="1:12" ht="15.75" customHeight="1" thickBot="1">
      <c r="B121" s="163" t="s">
        <v>419</v>
      </c>
      <c r="C121" s="164"/>
      <c r="D121" s="471"/>
      <c r="E121" s="472"/>
      <c r="F121" s="165"/>
      <c r="G121" s="9"/>
      <c r="H121" s="9"/>
      <c r="I121" s="6"/>
      <c r="J121" s="6"/>
      <c r="K121" s="6"/>
      <c r="L121" s="6"/>
    </row>
    <row r="122" spans="1:12" ht="15.75" customHeight="1">
      <c r="B122" s="8"/>
      <c r="C122" s="36"/>
      <c r="D122" s="36"/>
      <c r="E122" s="36"/>
      <c r="F122" s="36"/>
      <c r="G122" s="36"/>
      <c r="H122" s="36"/>
      <c r="I122" s="16"/>
      <c r="J122" s="6"/>
      <c r="K122" s="27"/>
      <c r="L122" s="6"/>
    </row>
    <row r="123" spans="1:12" ht="15.75" customHeight="1">
      <c r="A123" s="7"/>
      <c r="B123" s="8"/>
      <c r="C123" s="37"/>
      <c r="D123" s="37"/>
      <c r="E123" s="37"/>
      <c r="F123" s="37"/>
      <c r="G123" s="37"/>
      <c r="H123" s="37"/>
      <c r="I123" s="16"/>
      <c r="J123" s="6"/>
      <c r="K123" s="38"/>
      <c r="L123" s="6"/>
    </row>
    <row r="124" spans="1:12" ht="15.75" customHeight="1">
      <c r="B124" s="17"/>
      <c r="C124" s="37"/>
      <c r="D124" s="37"/>
      <c r="E124" s="37"/>
      <c r="F124" s="37"/>
      <c r="G124" s="37"/>
      <c r="H124" s="37"/>
      <c r="I124" s="16"/>
      <c r="J124" s="6"/>
      <c r="K124" s="6"/>
      <c r="L124" s="13"/>
    </row>
    <row r="125" spans="1:12" ht="15.75" customHeight="1">
      <c r="B125" s="29"/>
      <c r="C125" s="18"/>
      <c r="D125" s="18"/>
      <c r="E125" s="18"/>
      <c r="F125" s="18"/>
      <c r="G125" s="18"/>
      <c r="H125" s="18"/>
      <c r="I125" s="111"/>
      <c r="J125" s="6"/>
      <c r="K125" s="6"/>
      <c r="L125" s="11"/>
    </row>
    <row r="126" spans="1:12" ht="15.75" customHeight="1">
      <c r="B126" s="17"/>
      <c r="C126" s="6"/>
      <c r="D126" s="6"/>
      <c r="E126" s="6"/>
      <c r="F126" s="6"/>
      <c r="G126" s="6"/>
      <c r="H126" s="6"/>
      <c r="I126" s="111"/>
      <c r="J126" s="6"/>
      <c r="K126" s="6"/>
      <c r="L126" s="11"/>
    </row>
    <row r="127" spans="1:12" ht="15.75" customHeight="1">
      <c r="B127" s="17"/>
      <c r="C127" s="18"/>
      <c r="D127" s="18"/>
      <c r="E127" s="18"/>
      <c r="F127" s="18"/>
      <c r="G127" s="18"/>
      <c r="H127" s="18"/>
      <c r="I127" s="111"/>
      <c r="J127" s="6"/>
      <c r="K127" s="19"/>
      <c r="L127" s="27"/>
    </row>
    <row r="128" spans="1:12" ht="15.75" customHeight="1">
      <c r="B128" s="17"/>
      <c r="C128" s="18"/>
      <c r="D128" s="18"/>
      <c r="E128" s="18"/>
      <c r="F128" s="18"/>
      <c r="G128" s="18"/>
      <c r="H128" s="18"/>
      <c r="I128" s="111"/>
      <c r="J128" s="205"/>
      <c r="K128" s="19"/>
      <c r="L128" s="12"/>
    </row>
    <row r="129" spans="2:9" ht="15.75" customHeight="1">
      <c r="B129" s="111"/>
      <c r="C129" s="18"/>
      <c r="D129" s="18"/>
      <c r="E129" s="18"/>
      <c r="F129" s="18"/>
      <c r="G129" s="18"/>
      <c r="H129" s="18"/>
      <c r="I129" s="111"/>
    </row>
  </sheetData>
  <sheetProtection password="CC78" sheet="1" objects="1" scenarios="1" selectLockedCells="1"/>
  <mergeCells count="61">
    <mergeCell ref="B23:H23"/>
    <mergeCell ref="B40:H40"/>
    <mergeCell ref="D121:E121"/>
    <mergeCell ref="A108:C108"/>
    <mergeCell ref="D119:E119"/>
    <mergeCell ref="D120:E120"/>
    <mergeCell ref="A98:E98"/>
    <mergeCell ref="A99:F99"/>
    <mergeCell ref="A97:K97"/>
    <mergeCell ref="A77:F77"/>
    <mergeCell ref="C78:F78"/>
    <mergeCell ref="C79:F81"/>
    <mergeCell ref="A82:F82"/>
    <mergeCell ref="C83:F83"/>
    <mergeCell ref="C84:F86"/>
    <mergeCell ref="A87:F87"/>
    <mergeCell ref="C88:F88"/>
    <mergeCell ref="C89:F91"/>
    <mergeCell ref="A91:B91"/>
    <mergeCell ref="I95:K95"/>
    <mergeCell ref="C69:F71"/>
    <mergeCell ref="A72:F72"/>
    <mergeCell ref="C73:F73"/>
    <mergeCell ref="C74:F76"/>
    <mergeCell ref="A76:B76"/>
    <mergeCell ref="A67:F67"/>
    <mergeCell ref="A56:D56"/>
    <mergeCell ref="F56:K56"/>
    <mergeCell ref="A61:B61"/>
    <mergeCell ref="B64:I64"/>
    <mergeCell ref="B65:I65"/>
    <mergeCell ref="A66:K66"/>
    <mergeCell ref="I67:K68"/>
    <mergeCell ref="C68:F68"/>
    <mergeCell ref="A39:D39"/>
    <mergeCell ref="F39:K39"/>
    <mergeCell ref="B42:H42"/>
    <mergeCell ref="J42:K42"/>
    <mergeCell ref="I44:K44"/>
    <mergeCell ref="B25:H25"/>
    <mergeCell ref="J25:K25"/>
    <mergeCell ref="I27:K27"/>
    <mergeCell ref="I28:K37"/>
    <mergeCell ref="E30:F30"/>
    <mergeCell ref="A35:C35"/>
    <mergeCell ref="I98:K98"/>
    <mergeCell ref="I99:K109"/>
    <mergeCell ref="A1:K3"/>
    <mergeCell ref="B4:I4"/>
    <mergeCell ref="B5:I5"/>
    <mergeCell ref="A6:K6"/>
    <mergeCell ref="B8:H8"/>
    <mergeCell ref="J8:K8"/>
    <mergeCell ref="I10:K10"/>
    <mergeCell ref="I11:K20"/>
    <mergeCell ref="E13:F13"/>
    <mergeCell ref="A18:C18"/>
    <mergeCell ref="A22:D22"/>
    <mergeCell ref="F22:K22"/>
    <mergeCell ref="I45:K54"/>
    <mergeCell ref="A52:C52"/>
  </mergeCells>
  <conditionalFormatting sqref="L127:L128">
    <cfRule type="expression" dxfId="36" priority="155">
      <formula>$J$126="No"</formula>
    </cfRule>
  </conditionalFormatting>
  <conditionalFormatting sqref="E108">
    <cfRule type="cellIs" dxfId="35" priority="152" operator="greaterThan">
      <formula>0</formula>
    </cfRule>
    <cfRule type="cellIs" dxfId="34" priority="153" operator="greaterThan">
      <formula>0</formula>
    </cfRule>
    <cfRule type="containsErrors" dxfId="33" priority="156">
      <formula>ISERROR(E108)</formula>
    </cfRule>
  </conditionalFormatting>
  <conditionalFormatting sqref="B100:B102 F100:F103 B83:B85 B68:B69 B73:B74 B88:B89 B78:B80 F98 B11:B13 F45:F46 B8:H8 F11:F12 F14:F16 B19 B25:H25 F28:F29 F31:F33 B36 B42:H42 B45:B47 B53 F49:F50 B28:B30 I11:K20 I28:K37 I45:K54">
    <cfRule type="notContainsBlanks" dxfId="32" priority="151">
      <formula>LEN(TRIM(B8))&gt;0</formula>
    </cfRule>
  </conditionalFormatting>
  <conditionalFormatting sqref="F104 B103 B94 B75 B81 B86 B90 B15 F20 E22 B32 F37 E39 B49 F54 E56:E58">
    <cfRule type="cellIs" dxfId="31" priority="146" operator="greaterThan">
      <formula>0</formula>
    </cfRule>
  </conditionalFormatting>
  <conditionalFormatting sqref="E61">
    <cfRule type="cellIs" priority="86" operator="greaterThan">
      <formula>0</formula>
    </cfRule>
    <cfRule type="cellIs" dxfId="30" priority="126" operator="greaterThan">
      <formula>0</formula>
    </cfRule>
  </conditionalFormatting>
  <conditionalFormatting sqref="B70">
    <cfRule type="cellIs" dxfId="29" priority="121" operator="greaterThan">
      <formula>0</formula>
    </cfRule>
    <cfRule type="cellIs" dxfId="28" priority="122" operator="greaterThan">
      <formula>0</formula>
    </cfRule>
  </conditionalFormatting>
  <conditionalFormatting sqref="F104">
    <cfRule type="containsErrors" dxfId="27" priority="14">
      <formula>ISERROR(F104)</formula>
    </cfRule>
  </conditionalFormatting>
  <conditionalFormatting sqref="I99:K109">
    <cfRule type="containsBlanks" dxfId="26" priority="12">
      <formula>LEN(TRIM(I99))=0</formula>
    </cfRule>
  </conditionalFormatting>
  <conditionalFormatting sqref="C69:F71">
    <cfRule type="containsBlanks" dxfId="25" priority="11">
      <formula>LEN(TRIM(C69))=0</formula>
    </cfRule>
  </conditionalFormatting>
  <conditionalFormatting sqref="C74:F76">
    <cfRule type="containsBlanks" dxfId="24" priority="10">
      <formula>LEN(TRIM(C74))=0</formula>
    </cfRule>
  </conditionalFormatting>
  <conditionalFormatting sqref="C79:F81">
    <cfRule type="containsBlanks" dxfId="23" priority="9">
      <formula>LEN(TRIM(C79))=0</formula>
    </cfRule>
  </conditionalFormatting>
  <conditionalFormatting sqref="C84:F86">
    <cfRule type="containsBlanks" dxfId="22" priority="6">
      <formula>LEN(TRIM(C84))=0</formula>
    </cfRule>
  </conditionalFormatting>
  <conditionalFormatting sqref="C89:F91">
    <cfRule type="containsBlanks" dxfId="21" priority="5">
      <formula>LEN(TRIM(C89))=0</formula>
    </cfRule>
  </conditionalFormatting>
  <conditionalFormatting sqref="B11">
    <cfRule type="notContainsBlanks" dxfId="20" priority="4">
      <formula>LEN(TRIM(B11))&gt;0</formula>
    </cfRule>
  </conditionalFormatting>
  <conditionalFormatting sqref="B28">
    <cfRule type="notContainsBlanks" dxfId="19" priority="3">
      <formula>LEN(TRIM(B28))&gt;0</formula>
    </cfRule>
  </conditionalFormatting>
  <conditionalFormatting sqref="B79">
    <cfRule type="notContainsBlanks" dxfId="18" priority="2">
      <formula>LEN(TRIM(B79))&gt;0</formula>
    </cfRule>
  </conditionalFormatting>
  <conditionalFormatting sqref="B84">
    <cfRule type="notContainsBlanks" dxfId="17" priority="1">
      <formula>LEN(TRIM(B84))&gt;0</formula>
    </cfRule>
  </conditionalFormatting>
  <dataValidations disablePrompts="1" count="7">
    <dataValidation type="list" allowBlank="1" showInputMessage="1" showErrorMessage="1" sqref="F98">
      <formula1>"Yes,No"</formula1>
    </dataValidation>
    <dataValidation type="textLength" operator="lessThanOrEqual" allowBlank="1" showInputMessage="1" showErrorMessage="1" sqref="B80">
      <formula1>8</formula1>
    </dataValidation>
    <dataValidation type="textLength" operator="lessThanOrEqual" allowBlank="1" showInputMessage="1" showErrorMessage="1" error="Input in MM/DD/YY format." prompt="Input in MM/DD/YY format." sqref="B79 B11:B12 B28:B29 B84:B85">
      <formula1>6</formula1>
    </dataValidation>
    <dataValidation allowBlank="1" showErrorMessage="1" prompt="Enter the type of income documentation used to qualify the household." sqref="J42 J8:J9 J25"/>
    <dataValidation type="list" allowBlank="1" showInputMessage="1" showErrorMessage="1" sqref="F29 F12">
      <formula1>"1 (Annual), 12 (Monthly), 24 (Semi-Monthly), 26 (Bi-weekly),52 (Weekly)"</formula1>
    </dataValidation>
    <dataValidation type="list" allowBlank="1" showInputMessage="1" showErrorMessage="1" sqref="L5">
      <formula1>"2014, 2015"</formula1>
    </dataValidation>
    <dataValidation type="decimal" operator="greaterThan" allowBlank="1" showInputMessage="1" showErrorMessage="1" sqref="B68 B73 B78 B83 B88">
      <formula1>0</formula1>
    </dataValidation>
  </dataValidations>
  <pageMargins left="1.8541666666666699E-2" right="0.2" top="0.5" bottom="0.5" header="0.3" footer="0.05"/>
  <pageSetup scale="65" fitToHeight="0" orientation="portrait" r:id="rId1"/>
  <headerFooter>
    <oddFooter>&amp;L&amp;"-,Regular"&amp;10Effective:  03/25/2016&amp;C&amp;"-,Regular"&amp;10&amp;P of &amp;N&amp;R&amp;"-,Regular"&amp;10&amp;A</oddFooter>
  </headerFooter>
  <rowBreaks count="1" manualBreakCount="1">
    <brk id="63" max="1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D3A985"/>
  </sheetPr>
  <dimension ref="A1:Q129"/>
  <sheetViews>
    <sheetView showGridLines="0" zoomScaleNormal="100" workbookViewId="0">
      <selection activeCell="B8" sqref="B8:H8"/>
    </sheetView>
  </sheetViews>
  <sheetFormatPr defaultColWidth="9" defaultRowHeight="15.75" customHeight="1"/>
  <cols>
    <col min="1" max="1" width="21.25" style="200" customWidth="1"/>
    <col min="2" max="2" width="20.625" style="5" customWidth="1"/>
    <col min="3" max="4" width="3.625" style="5" customWidth="1"/>
    <col min="5" max="5" width="20.125" style="5" customWidth="1"/>
    <col min="6" max="6" width="20.625" style="5" customWidth="1"/>
    <col min="7" max="7" width="3.625" style="5" customWidth="1"/>
    <col min="8" max="8" width="5.625" style="5" customWidth="1"/>
    <col min="9" max="9" width="8.75" style="5" customWidth="1"/>
    <col min="10" max="10" width="15.75" style="5" customWidth="1"/>
    <col min="11" max="11" width="19.375" style="5" customWidth="1"/>
    <col min="12" max="12" width="15.5" style="5" customWidth="1"/>
    <col min="13" max="13" width="12" style="5" customWidth="1"/>
    <col min="14" max="14" width="10.125" style="5" customWidth="1"/>
    <col min="15" max="16384" width="9" style="5"/>
  </cols>
  <sheetData>
    <row r="1" spans="1:13" ht="15" customHeight="1">
      <c r="A1" s="558" t="s">
        <v>436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145"/>
    </row>
    <row r="2" spans="1:13" ht="15" customHeight="1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145"/>
    </row>
    <row r="3" spans="1:13" ht="15" customHeight="1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146"/>
    </row>
    <row r="4" spans="1:13" ht="15" customHeight="1">
      <c r="A4" s="309" t="s">
        <v>14</v>
      </c>
      <c r="B4" s="559" t="str">
        <f>IF(Household_Summary!C7="","",Household_Summary!C7)</f>
        <v/>
      </c>
      <c r="C4" s="560"/>
      <c r="D4" s="560"/>
      <c r="E4" s="560"/>
      <c r="F4" s="560"/>
      <c r="G4" s="560"/>
      <c r="H4" s="560"/>
      <c r="I4" s="561"/>
      <c r="J4" s="28"/>
      <c r="K4" s="66"/>
    </row>
    <row r="5" spans="1:13" ht="15" customHeight="1" thickBot="1">
      <c r="A5" s="44" t="s">
        <v>439</v>
      </c>
      <c r="B5" s="531" t="str">
        <f>IF(Household_Summary!C20="","",Household_Summary!C20)</f>
        <v/>
      </c>
      <c r="C5" s="532"/>
      <c r="D5" s="532"/>
      <c r="E5" s="532"/>
      <c r="F5" s="532"/>
      <c r="G5" s="532"/>
      <c r="H5" s="532"/>
      <c r="I5" s="533"/>
      <c r="J5" s="200"/>
      <c r="K5" s="66"/>
      <c r="L5" s="102"/>
    </row>
    <row r="6" spans="1:13" ht="15" customHeight="1" thickTop="1" thickBot="1">
      <c r="A6" s="484" t="s">
        <v>423</v>
      </c>
      <c r="B6" s="485"/>
      <c r="C6" s="485"/>
      <c r="D6" s="485"/>
      <c r="E6" s="485"/>
      <c r="F6" s="485"/>
      <c r="G6" s="485"/>
      <c r="H6" s="485"/>
      <c r="I6" s="485"/>
      <c r="J6" s="485"/>
      <c r="K6" s="486"/>
      <c r="L6" s="182"/>
    </row>
    <row r="7" spans="1:13" ht="15" customHeight="1" thickTop="1">
      <c r="A7" s="390" t="s">
        <v>331</v>
      </c>
      <c r="J7" s="387"/>
      <c r="K7" s="387"/>
    </row>
    <row r="8" spans="1:13" ht="15" customHeight="1">
      <c r="A8" s="31" t="s">
        <v>332</v>
      </c>
      <c r="B8" s="562"/>
      <c r="C8" s="563"/>
      <c r="D8" s="563"/>
      <c r="E8" s="563"/>
      <c r="F8" s="563"/>
      <c r="G8" s="563"/>
      <c r="H8" s="564"/>
      <c r="I8" s="32"/>
      <c r="J8" s="546"/>
      <c r="K8" s="546"/>
    </row>
    <row r="9" spans="1:13" ht="15" customHeight="1" thickBot="1">
      <c r="A9" s="31"/>
      <c r="B9" s="132"/>
      <c r="C9" s="132"/>
      <c r="D9" s="132"/>
      <c r="E9" s="132"/>
      <c r="F9" s="132"/>
      <c r="G9" s="132"/>
      <c r="H9" s="132"/>
      <c r="I9" s="32"/>
      <c r="J9" s="392"/>
      <c r="K9" s="392"/>
    </row>
    <row r="10" spans="1:13" ht="15" customHeight="1" thickTop="1">
      <c r="A10" s="204" t="s">
        <v>412</v>
      </c>
      <c r="B10" s="117"/>
      <c r="C10" s="118"/>
      <c r="D10" s="6"/>
      <c r="E10" s="204" t="s">
        <v>413</v>
      </c>
      <c r="F10" s="117"/>
      <c r="G10" s="118"/>
      <c r="H10" s="6"/>
      <c r="I10" s="488" t="s">
        <v>416</v>
      </c>
      <c r="J10" s="489"/>
      <c r="K10" s="490"/>
    </row>
    <row r="11" spans="1:13" ht="15" customHeight="1">
      <c r="A11" s="119" t="s">
        <v>406</v>
      </c>
      <c r="B11" s="288"/>
      <c r="C11" s="120"/>
      <c r="E11" s="123" t="s">
        <v>333</v>
      </c>
      <c r="F11" s="375"/>
      <c r="G11" s="133"/>
      <c r="H11" s="134"/>
      <c r="I11" s="549"/>
      <c r="J11" s="550"/>
      <c r="K11" s="551"/>
      <c r="L11" s="49"/>
      <c r="M11" s="5">
        <f>IF(F12="",0,IF(F12="1 (Annual)",1,IF(F12="12 (Monthly)",12,IF(F12="24 (Semi-Monthly)",24,IF(F12="26 (Bi-weekly)",26,IF(F12="52 (Weekly)",52))))))</f>
        <v>0</v>
      </c>
    </row>
    <row r="12" spans="1:13" ht="15" customHeight="1">
      <c r="A12" s="119" t="s">
        <v>407</v>
      </c>
      <c r="B12" s="288"/>
      <c r="C12" s="120"/>
      <c r="E12" s="119" t="s">
        <v>334</v>
      </c>
      <c r="F12" s="290"/>
      <c r="G12" s="120"/>
      <c r="I12" s="552"/>
      <c r="J12" s="553"/>
      <c r="K12" s="554"/>
      <c r="M12" s="113">
        <f>F11*M11</f>
        <v>0</v>
      </c>
    </row>
    <row r="13" spans="1:13" ht="15" customHeight="1">
      <c r="A13" s="34" t="s">
        <v>408</v>
      </c>
      <c r="B13" s="289"/>
      <c r="C13" s="120"/>
      <c r="E13" s="547" t="s">
        <v>335</v>
      </c>
      <c r="F13" s="548"/>
      <c r="G13" s="120"/>
      <c r="I13" s="552"/>
      <c r="J13" s="553"/>
      <c r="K13" s="554"/>
    </row>
    <row r="14" spans="1:13" ht="15" customHeight="1" thickBot="1">
      <c r="A14" s="143"/>
      <c r="B14" s="144"/>
      <c r="C14" s="122"/>
      <c r="E14" s="119" t="s">
        <v>336</v>
      </c>
      <c r="F14" s="377"/>
      <c r="G14" s="120"/>
      <c r="I14" s="552"/>
      <c r="J14" s="553"/>
      <c r="K14" s="554"/>
      <c r="L14" s="11"/>
    </row>
    <row r="15" spans="1:13" ht="15" customHeight="1" thickTop="1" thickBot="1">
      <c r="A15" s="141" t="s">
        <v>410</v>
      </c>
      <c r="B15" s="350">
        <f>IF(B13="",0,B13/A16*365)</f>
        <v>0</v>
      </c>
      <c r="C15" s="142"/>
      <c r="E15" s="119" t="s">
        <v>491</v>
      </c>
      <c r="F15" s="376"/>
      <c r="G15" s="120"/>
      <c r="I15" s="552"/>
      <c r="J15" s="553"/>
      <c r="K15" s="554"/>
    </row>
    <row r="16" spans="1:13" ht="15" customHeight="1" thickTop="1">
      <c r="A16" s="140">
        <f>IF(B11="",0,B12-B11+1)</f>
        <v>0</v>
      </c>
      <c r="C16" s="112"/>
      <c r="D16" s="112"/>
      <c r="E16" s="124" t="s">
        <v>505</v>
      </c>
      <c r="F16" s="376"/>
      <c r="G16" s="125"/>
      <c r="H16" s="148"/>
      <c r="I16" s="552"/>
      <c r="J16" s="553"/>
      <c r="K16" s="554"/>
      <c r="M16" s="113"/>
    </row>
    <row r="17" spans="1:13" ht="15" customHeight="1" thickBot="1">
      <c r="A17" s="341"/>
      <c r="D17" s="148"/>
      <c r="E17" s="34"/>
      <c r="F17" s="128"/>
      <c r="G17" s="125"/>
      <c r="H17" s="148"/>
      <c r="I17" s="552"/>
      <c r="J17" s="553"/>
      <c r="K17" s="554"/>
    </row>
    <row r="18" spans="1:13" ht="15" customHeight="1" thickTop="1">
      <c r="A18" s="521" t="s">
        <v>414</v>
      </c>
      <c r="B18" s="522"/>
      <c r="C18" s="523"/>
      <c r="D18" s="148"/>
      <c r="E18" s="137" t="s">
        <v>415</v>
      </c>
      <c r="F18" s="139">
        <f>IF(F11="",F14*F15*F16,F11*M11)</f>
        <v>0</v>
      </c>
      <c r="G18" s="118"/>
      <c r="H18" s="148"/>
      <c r="I18" s="552"/>
      <c r="J18" s="553"/>
      <c r="K18" s="554"/>
    </row>
    <row r="19" spans="1:13" ht="15" customHeight="1" thickBot="1">
      <c r="A19" s="136" t="s">
        <v>409</v>
      </c>
      <c r="B19" s="351"/>
      <c r="C19" s="125"/>
      <c r="D19" s="148"/>
      <c r="E19" s="138" t="s">
        <v>411</v>
      </c>
      <c r="F19" s="135">
        <f>IF(B19="",0,B19/A16*365)</f>
        <v>0</v>
      </c>
      <c r="G19" s="120"/>
      <c r="H19" s="148"/>
      <c r="I19" s="552"/>
      <c r="J19" s="553"/>
      <c r="K19" s="554"/>
    </row>
    <row r="20" spans="1:13" ht="15" customHeight="1" thickTop="1" thickBot="1">
      <c r="A20" s="126"/>
      <c r="B20" s="121"/>
      <c r="C20" s="127"/>
      <c r="D20" s="148"/>
      <c r="E20" s="184" t="s">
        <v>483</v>
      </c>
      <c r="F20" s="299">
        <f>SUM(F18:F19)</f>
        <v>0</v>
      </c>
      <c r="G20" s="142"/>
      <c r="H20" s="148"/>
      <c r="I20" s="555"/>
      <c r="J20" s="556"/>
      <c r="K20" s="557"/>
    </row>
    <row r="21" spans="1:13" ht="15" customHeight="1" thickTop="1">
      <c r="A21" s="148"/>
      <c r="B21" s="148"/>
      <c r="C21" s="148"/>
      <c r="D21" s="148"/>
      <c r="E21" s="148"/>
      <c r="F21" s="148"/>
      <c r="G21" s="148"/>
      <c r="H21" s="148"/>
      <c r="I21" s="114"/>
      <c r="J21" s="392"/>
      <c r="K21" s="135"/>
    </row>
    <row r="22" spans="1:13" ht="15" customHeight="1">
      <c r="A22" s="524" t="s">
        <v>427</v>
      </c>
      <c r="B22" s="524"/>
      <c r="C22" s="524"/>
      <c r="D22" s="524"/>
      <c r="E22" s="349">
        <f>MAX(B15,F20)</f>
        <v>0</v>
      </c>
      <c r="F22" s="525" t="str">
        <f>IF(B15&lt;F20, "        Total Base Wages + Other + OT/Bonus/Comm/Tips Used to Qualify.",IF(F20&lt;B15,"        YTD Earnings Used to Qualify.",""))</f>
        <v/>
      </c>
      <c r="G22" s="526"/>
      <c r="H22" s="526"/>
      <c r="I22" s="526"/>
      <c r="J22" s="526"/>
      <c r="K22" s="526"/>
      <c r="L22" s="39"/>
    </row>
    <row r="23" spans="1:13" ht="15" customHeight="1" thickBot="1">
      <c r="A23" s="129"/>
      <c r="B23" s="542" t="str">
        <f>IF(B15=0,"",IF(F20=0,"",IF(F20-B15&gt;=3000,"Provide explanation for income calculation discrepancy.",IF(B15-F20&gt;=3000,"Provide explanation for income calculation discrepancy.",""))))</f>
        <v/>
      </c>
      <c r="C23" s="542"/>
      <c r="D23" s="542"/>
      <c r="E23" s="542"/>
      <c r="F23" s="542"/>
      <c r="G23" s="542"/>
      <c r="H23" s="542"/>
      <c r="I23" s="130"/>
      <c r="J23" s="130"/>
      <c r="K23" s="131"/>
      <c r="L23" s="39"/>
    </row>
    <row r="24" spans="1:13" ht="15" customHeight="1" thickTop="1">
      <c r="A24" s="203" t="s">
        <v>337</v>
      </c>
    </row>
    <row r="25" spans="1:13" ht="15" customHeight="1">
      <c r="A25" s="31" t="s">
        <v>332</v>
      </c>
      <c r="B25" s="562"/>
      <c r="C25" s="563"/>
      <c r="D25" s="563"/>
      <c r="E25" s="563"/>
      <c r="F25" s="563"/>
      <c r="G25" s="563"/>
      <c r="H25" s="564"/>
      <c r="I25" s="32"/>
      <c r="J25" s="546"/>
      <c r="K25" s="546"/>
    </row>
    <row r="26" spans="1:13" ht="15" customHeight="1" thickBot="1">
      <c r="A26" s="341"/>
    </row>
    <row r="27" spans="1:13" ht="15" customHeight="1" thickTop="1">
      <c r="A27" s="204" t="s">
        <v>412</v>
      </c>
      <c r="B27" s="117"/>
      <c r="C27" s="118"/>
      <c r="E27" s="204" t="s">
        <v>413</v>
      </c>
      <c r="F27" s="117"/>
      <c r="G27" s="118"/>
      <c r="I27" s="488" t="s">
        <v>416</v>
      </c>
      <c r="J27" s="489"/>
      <c r="K27" s="490"/>
    </row>
    <row r="28" spans="1:13" ht="15" customHeight="1">
      <c r="A28" s="119" t="s">
        <v>406</v>
      </c>
      <c r="B28" s="288"/>
      <c r="C28" s="120"/>
      <c r="E28" s="123" t="s">
        <v>333</v>
      </c>
      <c r="F28" s="375"/>
      <c r="G28" s="133"/>
      <c r="I28" s="549"/>
      <c r="J28" s="550"/>
      <c r="K28" s="551"/>
      <c r="M28" s="5">
        <f>IF(F29="",0,IF(F29="1 (Annual)",1,IF(F29="12 (Monthly)",12,IF(F29="24 (Semi-Monthly)",24,IF(F29="26 (Bi-weekly)",26,IF(F29="52 (Weekly)",52))))))</f>
        <v>0</v>
      </c>
    </row>
    <row r="29" spans="1:13" ht="15" customHeight="1">
      <c r="A29" s="119" t="s">
        <v>407</v>
      </c>
      <c r="B29" s="288"/>
      <c r="C29" s="120"/>
      <c r="E29" s="119" t="s">
        <v>334</v>
      </c>
      <c r="F29" s="290"/>
      <c r="G29" s="120"/>
      <c r="I29" s="552"/>
      <c r="J29" s="553"/>
      <c r="K29" s="554"/>
      <c r="M29" s="113">
        <f>F28*M28</f>
        <v>0</v>
      </c>
    </row>
    <row r="30" spans="1:13" ht="15" customHeight="1">
      <c r="A30" s="34" t="s">
        <v>408</v>
      </c>
      <c r="B30" s="289"/>
      <c r="C30" s="120"/>
      <c r="E30" s="547" t="s">
        <v>335</v>
      </c>
      <c r="F30" s="548"/>
      <c r="G30" s="120"/>
      <c r="I30" s="552"/>
      <c r="J30" s="553"/>
      <c r="K30" s="554"/>
    </row>
    <row r="31" spans="1:13" ht="15" customHeight="1" thickBot="1">
      <c r="A31" s="143"/>
      <c r="B31" s="144"/>
      <c r="C31" s="122"/>
      <c r="E31" s="119" t="s">
        <v>336</v>
      </c>
      <c r="F31" s="377"/>
      <c r="G31" s="120"/>
      <c r="I31" s="552"/>
      <c r="J31" s="553"/>
      <c r="K31" s="554"/>
    </row>
    <row r="32" spans="1:13" ht="15" customHeight="1" thickTop="1" thickBot="1">
      <c r="A32" s="141" t="s">
        <v>410</v>
      </c>
      <c r="B32" s="350">
        <f>IF(B30="",0,B30/A33*365)</f>
        <v>0</v>
      </c>
      <c r="C32" s="142"/>
      <c r="E32" s="119" t="s">
        <v>491</v>
      </c>
      <c r="F32" s="376"/>
      <c r="G32" s="120"/>
      <c r="I32" s="552"/>
      <c r="J32" s="553"/>
      <c r="K32" s="554"/>
    </row>
    <row r="33" spans="1:13" ht="15" customHeight="1" thickTop="1">
      <c r="A33" s="140">
        <f>IF(B28="",0,B29-B28+1)</f>
        <v>0</v>
      </c>
      <c r="C33" s="112"/>
      <c r="E33" s="124" t="s">
        <v>505</v>
      </c>
      <c r="F33" s="376"/>
      <c r="G33" s="125"/>
      <c r="I33" s="552"/>
      <c r="J33" s="553"/>
      <c r="K33" s="554"/>
    </row>
    <row r="34" spans="1:13" ht="15" customHeight="1" thickBot="1">
      <c r="E34" s="34"/>
      <c r="F34" s="128"/>
      <c r="G34" s="125"/>
      <c r="I34" s="552"/>
      <c r="J34" s="553"/>
      <c r="K34" s="554"/>
      <c r="L34" s="6"/>
    </row>
    <row r="35" spans="1:13" ht="15" customHeight="1" thickTop="1">
      <c r="A35" s="521" t="s">
        <v>414</v>
      </c>
      <c r="B35" s="522"/>
      <c r="C35" s="523"/>
      <c r="D35" s="399"/>
      <c r="E35" s="137" t="s">
        <v>415</v>
      </c>
      <c r="F35" s="139">
        <f>IF(F28="",F31*F32*F33,F28*M28)</f>
        <v>0</v>
      </c>
      <c r="G35" s="118"/>
      <c r="H35" s="132"/>
      <c r="I35" s="552"/>
      <c r="J35" s="553"/>
      <c r="K35" s="554"/>
      <c r="L35" s="49"/>
    </row>
    <row r="36" spans="1:13" ht="15" customHeight="1" thickBot="1">
      <c r="A36" s="136" t="s">
        <v>409</v>
      </c>
      <c r="B36" s="291"/>
      <c r="C36" s="125"/>
      <c r="D36" s="387"/>
      <c r="E36" s="138" t="s">
        <v>411</v>
      </c>
      <c r="F36" s="135">
        <f>IF(B36="",0,B36/A33*365)</f>
        <v>0</v>
      </c>
      <c r="G36" s="120"/>
      <c r="H36" s="392"/>
      <c r="I36" s="552"/>
      <c r="J36" s="553"/>
      <c r="K36" s="554"/>
      <c r="L36" s="6"/>
      <c r="M36" s="100"/>
    </row>
    <row r="37" spans="1:13" ht="15" customHeight="1" thickTop="1" thickBot="1">
      <c r="A37" s="126"/>
      <c r="B37" s="121"/>
      <c r="C37" s="127"/>
      <c r="D37" s="110"/>
      <c r="E37" s="196" t="s">
        <v>483</v>
      </c>
      <c r="F37" s="299">
        <f>SUM(F35:F36)</f>
        <v>0</v>
      </c>
      <c r="G37" s="142"/>
      <c r="H37" s="110"/>
      <c r="I37" s="555"/>
      <c r="J37" s="556"/>
      <c r="K37" s="557"/>
      <c r="L37" s="11"/>
    </row>
    <row r="38" spans="1:13" ht="15" customHeight="1" thickTop="1">
      <c r="A38" s="148"/>
      <c r="B38" s="148"/>
      <c r="C38" s="148"/>
      <c r="D38" s="25"/>
      <c r="E38" s="25"/>
      <c r="F38" s="25"/>
      <c r="G38" s="25"/>
      <c r="H38" s="25"/>
      <c r="I38" s="116"/>
      <c r="J38" s="116"/>
      <c r="K38" s="387"/>
      <c r="L38" s="6"/>
    </row>
    <row r="39" spans="1:13" ht="15" customHeight="1">
      <c r="A39" s="524" t="s">
        <v>426</v>
      </c>
      <c r="B39" s="524"/>
      <c r="C39" s="524"/>
      <c r="D39" s="524"/>
      <c r="E39" s="349">
        <f>MAX(B32,F37)</f>
        <v>0</v>
      </c>
      <c r="F39" s="525" t="str">
        <f>IF(B32&lt;F37, "        Total Base Wages + Other + OT/Bonus/Comm/Tips Used to Qualify.",IF(F37&lt;B32,"        YTD Earnings Used to Qualify.",""))</f>
        <v/>
      </c>
      <c r="G39" s="526"/>
      <c r="H39" s="526"/>
      <c r="I39" s="526"/>
      <c r="J39" s="526"/>
      <c r="K39" s="526"/>
      <c r="L39" s="6"/>
    </row>
    <row r="40" spans="1:13" ht="15" customHeight="1" thickBot="1">
      <c r="A40" s="129"/>
      <c r="B40" s="542" t="str">
        <f>IF(B32=0,"",IF(F37=0,"",IF(F37-B32&gt;=3000,"Provide explanation for income calculation discrepancy.",IF(B32-F37&gt;=3000,"Provide explanation for income calculation discrepancy.",""))))</f>
        <v/>
      </c>
      <c r="C40" s="542"/>
      <c r="D40" s="542"/>
      <c r="E40" s="542"/>
      <c r="F40" s="542"/>
      <c r="G40" s="542"/>
      <c r="H40" s="542"/>
      <c r="I40" s="152"/>
      <c r="J40" s="152"/>
      <c r="K40" s="152"/>
      <c r="L40" s="39"/>
    </row>
    <row r="41" spans="1:13" ht="15" customHeight="1" thickTop="1">
      <c r="A41" s="274" t="s">
        <v>481</v>
      </c>
      <c r="I41" s="147"/>
      <c r="J41" s="147"/>
      <c r="K41" s="147"/>
      <c r="L41" s="39"/>
    </row>
    <row r="42" spans="1:13" ht="15" customHeight="1">
      <c r="A42" s="31" t="s">
        <v>332</v>
      </c>
      <c r="B42" s="562"/>
      <c r="C42" s="563"/>
      <c r="D42" s="563"/>
      <c r="E42" s="563"/>
      <c r="F42" s="563"/>
      <c r="G42" s="563"/>
      <c r="H42" s="564"/>
      <c r="I42" s="32"/>
      <c r="J42" s="546"/>
      <c r="K42" s="546"/>
    </row>
    <row r="43" spans="1:13" ht="15" customHeight="1" thickBot="1">
      <c r="A43" s="31"/>
      <c r="B43" s="54"/>
      <c r="C43" s="54"/>
      <c r="D43" s="396"/>
      <c r="E43" s="396"/>
      <c r="F43" s="396"/>
      <c r="G43" s="396"/>
      <c r="H43" s="396"/>
      <c r="I43" s="30"/>
      <c r="J43" s="387"/>
      <c r="K43" s="387"/>
      <c r="L43" s="6"/>
    </row>
    <row r="44" spans="1:13" ht="15" customHeight="1" thickTop="1">
      <c r="A44" s="204" t="s">
        <v>412</v>
      </c>
      <c r="B44" s="117"/>
      <c r="C44" s="118"/>
      <c r="D44" s="105"/>
      <c r="E44" s="204" t="s">
        <v>413</v>
      </c>
      <c r="F44" s="117"/>
      <c r="G44" s="118"/>
      <c r="H44" s="392"/>
      <c r="I44" s="488" t="s">
        <v>416</v>
      </c>
      <c r="J44" s="489"/>
      <c r="K44" s="490"/>
      <c r="L44" s="49"/>
    </row>
    <row r="45" spans="1:13" ht="15" customHeight="1">
      <c r="A45" s="119" t="s">
        <v>493</v>
      </c>
      <c r="B45" s="292"/>
      <c r="C45" s="120"/>
      <c r="D45" s="104"/>
      <c r="E45" s="123" t="s">
        <v>336</v>
      </c>
      <c r="F45" s="375"/>
      <c r="G45" s="133"/>
      <c r="H45" s="209"/>
      <c r="I45" s="549"/>
      <c r="J45" s="550"/>
      <c r="K45" s="551"/>
      <c r="L45" s="6"/>
      <c r="M45" s="5">
        <f>IF(F46="",0,IF(F46="1 (Annual)",1,IF(F46="12 (Monthly)",12,IF(F46="24 (Semi-Monthly)",24,IF(F46="26 (Bi-weekly)",26,IF(F46="52 (Weekly)",52))))))</f>
        <v>0</v>
      </c>
    </row>
    <row r="46" spans="1:13" ht="15" customHeight="1">
      <c r="A46" s="119" t="s">
        <v>482</v>
      </c>
      <c r="B46" s="292"/>
      <c r="C46" s="120"/>
      <c r="D46" s="110"/>
      <c r="E46" s="119" t="s">
        <v>491</v>
      </c>
      <c r="F46" s="378"/>
      <c r="G46" s="120"/>
      <c r="H46" s="110"/>
      <c r="I46" s="552"/>
      <c r="J46" s="553"/>
      <c r="K46" s="554"/>
      <c r="L46" s="6"/>
      <c r="M46" s="113">
        <f>F45*M45</f>
        <v>0</v>
      </c>
    </row>
    <row r="47" spans="1:13" ht="15" customHeight="1">
      <c r="A47" s="34" t="s">
        <v>408</v>
      </c>
      <c r="B47" s="289"/>
      <c r="C47" s="120"/>
      <c r="D47" s="25"/>
      <c r="E47" s="278" t="s">
        <v>492</v>
      </c>
      <c r="F47" s="279">
        <f>(B45/7)</f>
        <v>0</v>
      </c>
      <c r="G47" s="120"/>
      <c r="H47" s="25"/>
      <c r="I47" s="552"/>
      <c r="J47" s="553"/>
      <c r="K47" s="554"/>
      <c r="L47" s="11"/>
    </row>
    <row r="48" spans="1:13" ht="15" customHeight="1" thickBot="1">
      <c r="A48" s="143"/>
      <c r="B48" s="144"/>
      <c r="C48" s="122"/>
      <c r="D48" s="148"/>
      <c r="E48" s="119"/>
      <c r="G48" s="120"/>
      <c r="H48" s="148"/>
      <c r="I48" s="552"/>
      <c r="J48" s="553"/>
      <c r="K48" s="554"/>
      <c r="L48" s="6"/>
    </row>
    <row r="49" spans="1:13" ht="15" customHeight="1" thickTop="1" thickBot="1">
      <c r="A49" s="141" t="s">
        <v>410</v>
      </c>
      <c r="B49" s="350">
        <f>IF(B46="",0,B47/B46*B45)</f>
        <v>0</v>
      </c>
      <c r="C49" s="142"/>
      <c r="E49" s="119"/>
      <c r="F49" s="305"/>
      <c r="G49" s="120"/>
      <c r="I49" s="552"/>
      <c r="J49" s="553"/>
      <c r="K49" s="554"/>
      <c r="L49" s="6"/>
    </row>
    <row r="50" spans="1:13" ht="15" customHeight="1" thickTop="1">
      <c r="A50" s="140"/>
      <c r="B50" s="153"/>
      <c r="C50" s="6"/>
      <c r="E50" s="124"/>
      <c r="F50" s="306"/>
      <c r="G50" s="125"/>
      <c r="I50" s="552"/>
      <c r="J50" s="553"/>
      <c r="K50" s="554"/>
      <c r="L50" s="6"/>
    </row>
    <row r="51" spans="1:13" ht="15" customHeight="1" thickBot="1">
      <c r="A51" s="274"/>
      <c r="E51" s="34"/>
      <c r="F51" s="128"/>
      <c r="G51" s="125"/>
      <c r="I51" s="552"/>
      <c r="J51" s="553"/>
      <c r="K51" s="554"/>
      <c r="L51" s="39"/>
    </row>
    <row r="52" spans="1:13" ht="15" customHeight="1" thickTop="1">
      <c r="A52" s="521" t="s">
        <v>414</v>
      </c>
      <c r="B52" s="522"/>
      <c r="C52" s="523"/>
      <c r="D52" s="107"/>
      <c r="E52" s="137" t="s">
        <v>415</v>
      </c>
      <c r="F52" s="139">
        <f>IF(F45="",0,F46*F45*F47)</f>
        <v>0</v>
      </c>
      <c r="G52" s="118"/>
      <c r="H52" s="396"/>
      <c r="I52" s="552"/>
      <c r="J52" s="553"/>
      <c r="K52" s="554"/>
    </row>
    <row r="53" spans="1:13" ht="15" customHeight="1" thickBot="1">
      <c r="A53" s="136" t="s">
        <v>409</v>
      </c>
      <c r="B53" s="291"/>
      <c r="C53" s="125"/>
      <c r="D53" s="105"/>
      <c r="E53" s="138" t="s">
        <v>411</v>
      </c>
      <c r="F53" s="280">
        <f>IF(B53="",0,B53/B46*B45)</f>
        <v>0</v>
      </c>
      <c r="G53" s="120"/>
      <c r="H53" s="392"/>
      <c r="I53" s="552"/>
      <c r="J53" s="553"/>
      <c r="K53" s="554"/>
    </row>
    <row r="54" spans="1:13" ht="15" customHeight="1" thickTop="1" thickBot="1">
      <c r="A54" s="126"/>
      <c r="B54" s="121"/>
      <c r="C54" s="127"/>
      <c r="D54" s="110"/>
      <c r="E54" s="196" t="s">
        <v>483</v>
      </c>
      <c r="F54" s="299">
        <f>SUM(F52:F53)</f>
        <v>0</v>
      </c>
      <c r="G54" s="142"/>
      <c r="H54" s="110"/>
      <c r="I54" s="555"/>
      <c r="J54" s="556"/>
      <c r="K54" s="557"/>
      <c r="L54" s="6"/>
      <c r="M54" s="100"/>
    </row>
    <row r="55" spans="1:13" ht="15" customHeight="1" thickTop="1">
      <c r="A55" s="10"/>
      <c r="B55" s="397"/>
      <c r="C55" s="25"/>
      <c r="D55" s="25"/>
      <c r="E55" s="25"/>
      <c r="F55" s="25"/>
      <c r="G55" s="25"/>
      <c r="H55" s="25"/>
      <c r="I55" s="33"/>
      <c r="J55" s="25"/>
      <c r="K55" s="115"/>
      <c r="L55" s="6"/>
    </row>
    <row r="56" spans="1:13" ht="15" customHeight="1">
      <c r="A56" s="524" t="s">
        <v>484</v>
      </c>
      <c r="B56" s="524"/>
      <c r="C56" s="524"/>
      <c r="D56" s="524"/>
      <c r="E56" s="349">
        <f>MAX(B49,F54)</f>
        <v>0</v>
      </c>
      <c r="F56" s="525" t="str">
        <f>IF(B49&lt;F54, "        Total Base Wages + Other + OT/Bonus/Comm/Tips Used to Qualify.",IF(F54&lt;B49,"        YTD Earnings Used to Qualify.",""))</f>
        <v/>
      </c>
      <c r="G56" s="526"/>
      <c r="H56" s="526"/>
      <c r="I56" s="526"/>
      <c r="J56" s="526"/>
      <c r="K56" s="526"/>
      <c r="L56" s="11"/>
    </row>
    <row r="57" spans="1:13" ht="15" customHeight="1">
      <c r="A57" s="390"/>
      <c r="B57" s="390"/>
      <c r="C57" s="390"/>
      <c r="D57" s="390"/>
      <c r="E57" s="335"/>
      <c r="F57" s="334"/>
      <c r="G57" s="391"/>
      <c r="H57" s="391"/>
      <c r="I57" s="391"/>
      <c r="J57" s="391"/>
      <c r="K57" s="391"/>
      <c r="L57" s="11"/>
    </row>
    <row r="58" spans="1:13" ht="15" customHeight="1">
      <c r="A58" s="390"/>
      <c r="B58" s="390"/>
      <c r="C58" s="390"/>
      <c r="D58" s="390"/>
      <c r="E58" s="335"/>
      <c r="F58" s="334"/>
      <c r="G58" s="391"/>
      <c r="H58" s="391"/>
      <c r="I58" s="391"/>
      <c r="J58" s="391"/>
      <c r="K58" s="391"/>
      <c r="L58" s="11"/>
    </row>
    <row r="59" spans="1:13" ht="15" customHeight="1" thickBot="1">
      <c r="A59" s="341"/>
      <c r="I59" s="116"/>
      <c r="J59" s="116"/>
      <c r="K59" s="387"/>
      <c r="L59" s="6"/>
    </row>
    <row r="60" spans="1:13" ht="3" customHeight="1" thickTop="1">
      <c r="A60" s="310"/>
      <c r="B60" s="311"/>
      <c r="C60" s="311"/>
      <c r="D60" s="311"/>
      <c r="E60" s="311"/>
      <c r="F60" s="312"/>
      <c r="I60" s="116"/>
      <c r="J60" s="116"/>
      <c r="K60" s="387"/>
      <c r="L60" s="6"/>
    </row>
    <row r="61" spans="1:13" ht="15" customHeight="1">
      <c r="A61" s="527" t="s">
        <v>424</v>
      </c>
      <c r="B61" s="524"/>
      <c r="C61" s="177"/>
      <c r="D61" s="177"/>
      <c r="E61" s="352">
        <f>IF(E22="","0",E22+E39+E56)</f>
        <v>0</v>
      </c>
      <c r="F61" s="313"/>
      <c r="G61" s="110"/>
      <c r="H61" s="110"/>
      <c r="I61" s="33"/>
      <c r="K61" s="15"/>
    </row>
    <row r="62" spans="1:13" ht="3" customHeight="1" thickBot="1">
      <c r="A62" s="314"/>
      <c r="B62" s="315"/>
      <c r="C62" s="315"/>
      <c r="D62" s="315"/>
      <c r="E62" s="315"/>
      <c r="F62" s="316"/>
      <c r="G62" s="72"/>
      <c r="H62" s="72"/>
      <c r="I62" s="72"/>
      <c r="L62" s="5" t="s">
        <v>345</v>
      </c>
    </row>
    <row r="63" spans="1:13" ht="15" customHeight="1" thickTop="1">
      <c r="A63" s="341"/>
      <c r="B63" s="72"/>
      <c r="C63" s="72"/>
      <c r="D63" s="72"/>
      <c r="E63" s="72"/>
      <c r="F63" s="72"/>
      <c r="G63" s="72"/>
      <c r="H63" s="72"/>
      <c r="I63" s="72"/>
      <c r="K63" s="15"/>
    </row>
    <row r="64" spans="1:13" ht="15" customHeight="1">
      <c r="A64" s="275" t="s">
        <v>14</v>
      </c>
      <c r="B64" s="528" t="str">
        <f>IF(Household_Summary!C7="","",Household_Summary!C7)</f>
        <v/>
      </c>
      <c r="C64" s="529"/>
      <c r="D64" s="529"/>
      <c r="E64" s="529"/>
      <c r="F64" s="529"/>
      <c r="G64" s="529"/>
      <c r="H64" s="529"/>
      <c r="I64" s="530"/>
      <c r="K64" s="15"/>
    </row>
    <row r="65" spans="1:17" ht="15" customHeight="1" thickBot="1">
      <c r="A65" s="348" t="s">
        <v>507</v>
      </c>
      <c r="B65" s="531" t="str">
        <f>IF(Household_Summary!C20="","",Household_Summary!C20)</f>
        <v/>
      </c>
      <c r="C65" s="532"/>
      <c r="D65" s="532"/>
      <c r="E65" s="532"/>
      <c r="F65" s="532"/>
      <c r="G65" s="532"/>
      <c r="H65" s="532"/>
      <c r="I65" s="533"/>
      <c r="K65" s="15"/>
    </row>
    <row r="66" spans="1:17" ht="15" customHeight="1" thickTop="1" thickBot="1">
      <c r="A66" s="484" t="s">
        <v>343</v>
      </c>
      <c r="B66" s="534"/>
      <c r="C66" s="534"/>
      <c r="D66" s="534"/>
      <c r="E66" s="534"/>
      <c r="F66" s="534"/>
      <c r="G66" s="534"/>
      <c r="H66" s="534"/>
      <c r="I66" s="534"/>
      <c r="J66" s="534"/>
      <c r="K66" s="535"/>
      <c r="M66" s="5" t="s">
        <v>401</v>
      </c>
    </row>
    <row r="67" spans="1:17" ht="15" customHeight="1" thickTop="1" thickBot="1">
      <c r="A67" s="510" t="s">
        <v>341</v>
      </c>
      <c r="B67" s="511"/>
      <c r="C67" s="511"/>
      <c r="D67" s="511"/>
      <c r="E67" s="511"/>
      <c r="F67" s="512"/>
      <c r="G67" s="8"/>
      <c r="H67" s="8"/>
      <c r="I67" s="536" t="s">
        <v>478</v>
      </c>
      <c r="J67" s="537"/>
      <c r="K67" s="538"/>
      <c r="Q67" s="5" t="s">
        <v>378</v>
      </c>
    </row>
    <row r="68" spans="1:17" ht="15" customHeight="1" thickTop="1">
      <c r="A68" s="158" t="s">
        <v>514</v>
      </c>
      <c r="B68" s="293"/>
      <c r="C68" s="507" t="s">
        <v>340</v>
      </c>
      <c r="D68" s="508"/>
      <c r="E68" s="508"/>
      <c r="F68" s="509"/>
      <c r="G68" s="101"/>
      <c r="H68" s="101"/>
      <c r="I68" s="539"/>
      <c r="J68" s="540"/>
      <c r="K68" s="541"/>
      <c r="Q68" s="5">
        <f>IF(G68="",0,G70-G69+1)</f>
        <v>0</v>
      </c>
    </row>
    <row r="69" spans="1:17" ht="15" customHeight="1">
      <c r="A69" s="156" t="s">
        <v>515</v>
      </c>
      <c r="B69" s="379"/>
      <c r="C69" s="565"/>
      <c r="D69" s="550"/>
      <c r="E69" s="550"/>
      <c r="F69" s="551"/>
      <c r="G69" s="398"/>
      <c r="H69" s="398"/>
      <c r="I69" s="353"/>
      <c r="J69" s="354"/>
      <c r="K69" s="355"/>
    </row>
    <row r="70" spans="1:17" ht="15" customHeight="1">
      <c r="A70" s="156" t="s">
        <v>420</v>
      </c>
      <c r="B70" s="301">
        <f>B68*B69</f>
        <v>0</v>
      </c>
      <c r="C70" s="566"/>
      <c r="D70" s="553"/>
      <c r="E70" s="553"/>
      <c r="F70" s="554"/>
      <c r="G70" s="398"/>
      <c r="H70" s="398"/>
      <c r="I70" s="174"/>
      <c r="J70" s="175"/>
      <c r="K70" s="176"/>
    </row>
    <row r="71" spans="1:17" ht="15" customHeight="1" thickBot="1">
      <c r="A71" s="202"/>
      <c r="B71" s="155"/>
      <c r="C71" s="567"/>
      <c r="D71" s="556"/>
      <c r="E71" s="556"/>
      <c r="F71" s="557"/>
      <c r="G71" s="35"/>
      <c r="H71" s="35"/>
      <c r="I71" s="174"/>
      <c r="J71" s="175"/>
      <c r="K71" s="176"/>
    </row>
    <row r="72" spans="1:17" ht="15" customHeight="1" thickTop="1" thickBot="1">
      <c r="A72" s="510" t="s">
        <v>338</v>
      </c>
      <c r="B72" s="511"/>
      <c r="C72" s="511"/>
      <c r="D72" s="511"/>
      <c r="E72" s="511"/>
      <c r="F72" s="512"/>
      <c r="G72" s="17"/>
      <c r="H72" s="6"/>
      <c r="I72" s="174"/>
      <c r="J72" s="175"/>
      <c r="K72" s="176"/>
    </row>
    <row r="73" spans="1:17" ht="15" customHeight="1" thickTop="1">
      <c r="A73" s="154" t="s">
        <v>514</v>
      </c>
      <c r="B73" s="380"/>
      <c r="C73" s="507" t="s">
        <v>340</v>
      </c>
      <c r="D73" s="508"/>
      <c r="E73" s="508"/>
      <c r="F73" s="509"/>
      <c r="G73" s="17"/>
      <c r="H73" s="6"/>
      <c r="I73" s="174"/>
      <c r="J73" s="175"/>
      <c r="K73" s="176"/>
    </row>
    <row r="74" spans="1:17" ht="15" customHeight="1">
      <c r="A74" s="156" t="s">
        <v>515</v>
      </c>
      <c r="B74" s="381"/>
      <c r="C74" s="565"/>
      <c r="D74" s="550"/>
      <c r="E74" s="550"/>
      <c r="F74" s="551"/>
      <c r="G74" s="17"/>
      <c r="H74" s="6"/>
      <c r="I74" s="174"/>
      <c r="J74" s="175"/>
      <c r="K74" s="176"/>
    </row>
    <row r="75" spans="1:17" ht="15" customHeight="1">
      <c r="A75" s="156" t="s">
        <v>506</v>
      </c>
      <c r="B75" s="302">
        <f>B73*B74</f>
        <v>0</v>
      </c>
      <c r="C75" s="566"/>
      <c r="D75" s="553"/>
      <c r="E75" s="553"/>
      <c r="F75" s="554"/>
      <c r="G75" s="17"/>
      <c r="H75" s="6"/>
      <c r="I75" s="174"/>
      <c r="J75" s="175"/>
      <c r="K75" s="176"/>
    </row>
    <row r="76" spans="1:17" ht="15" customHeight="1" thickBot="1">
      <c r="A76" s="516" t="s">
        <v>479</v>
      </c>
      <c r="B76" s="517"/>
      <c r="C76" s="567"/>
      <c r="D76" s="556"/>
      <c r="E76" s="556"/>
      <c r="F76" s="557"/>
      <c r="G76" s="17"/>
      <c r="H76" s="6"/>
      <c r="I76" s="174"/>
      <c r="J76" s="175"/>
      <c r="K76" s="176"/>
    </row>
    <row r="77" spans="1:17" ht="15" customHeight="1" thickTop="1" thickBot="1">
      <c r="A77" s="510" t="s">
        <v>402</v>
      </c>
      <c r="B77" s="511"/>
      <c r="C77" s="511"/>
      <c r="D77" s="511"/>
      <c r="E77" s="511"/>
      <c r="F77" s="512"/>
      <c r="G77" s="8"/>
      <c r="H77" s="8"/>
      <c r="I77" s="174"/>
      <c r="J77" s="175"/>
      <c r="K77" s="176"/>
      <c r="M77" s="5" t="s">
        <v>402</v>
      </c>
      <c r="Q77" s="5" t="s">
        <v>404</v>
      </c>
    </row>
    <row r="78" spans="1:17" ht="15" customHeight="1" thickTop="1">
      <c r="A78" s="158" t="s">
        <v>339</v>
      </c>
      <c r="B78" s="293"/>
      <c r="C78" s="507" t="s">
        <v>340</v>
      </c>
      <c r="D78" s="508"/>
      <c r="E78" s="508"/>
      <c r="F78" s="509"/>
      <c r="G78" s="101"/>
      <c r="H78" s="101"/>
      <c r="I78" s="174"/>
      <c r="J78" s="175"/>
      <c r="K78" s="176"/>
      <c r="M78" s="5">
        <f>IF(B78="",0,B80-B79+1)</f>
        <v>0</v>
      </c>
      <c r="Q78" s="5">
        <f>IF(G78="",0,G80-G79+1)</f>
        <v>0</v>
      </c>
    </row>
    <row r="79" spans="1:17" ht="15" customHeight="1">
      <c r="A79" s="156" t="s">
        <v>406</v>
      </c>
      <c r="B79" s="288"/>
      <c r="C79" s="565"/>
      <c r="D79" s="550"/>
      <c r="E79" s="550"/>
      <c r="F79" s="551"/>
      <c r="G79" s="398"/>
      <c r="H79" s="398"/>
      <c r="I79" s="174"/>
      <c r="J79" s="175"/>
      <c r="K79" s="176"/>
    </row>
    <row r="80" spans="1:17" ht="15" customHeight="1">
      <c r="A80" s="156" t="s">
        <v>407</v>
      </c>
      <c r="B80" s="288"/>
      <c r="C80" s="566"/>
      <c r="D80" s="553"/>
      <c r="E80" s="553"/>
      <c r="F80" s="554"/>
      <c r="G80" s="398"/>
      <c r="H80" s="398"/>
      <c r="I80" s="174"/>
      <c r="J80" s="175"/>
      <c r="K80" s="176"/>
    </row>
    <row r="81" spans="1:13" ht="15" customHeight="1" thickBot="1">
      <c r="A81" s="157" t="s">
        <v>420</v>
      </c>
      <c r="B81" s="300">
        <f>IF(B78="",0,B78/M78*365)</f>
        <v>0</v>
      </c>
      <c r="C81" s="567"/>
      <c r="D81" s="556"/>
      <c r="E81" s="556"/>
      <c r="F81" s="557"/>
      <c r="G81" s="35"/>
      <c r="H81" s="35"/>
      <c r="I81" s="174"/>
      <c r="J81" s="175"/>
      <c r="K81" s="176"/>
    </row>
    <row r="82" spans="1:13" ht="15" customHeight="1" thickTop="1" thickBot="1">
      <c r="A82" s="510" t="s">
        <v>403</v>
      </c>
      <c r="B82" s="511"/>
      <c r="C82" s="511"/>
      <c r="D82" s="511"/>
      <c r="E82" s="511"/>
      <c r="F82" s="512"/>
      <c r="G82" s="149"/>
      <c r="H82" s="149"/>
      <c r="I82" s="174"/>
      <c r="J82" s="175"/>
      <c r="K82" s="176"/>
    </row>
    <row r="83" spans="1:13" ht="15" customHeight="1" thickTop="1">
      <c r="A83" s="154" t="s">
        <v>339</v>
      </c>
      <c r="B83" s="295"/>
      <c r="C83" s="507" t="s">
        <v>340</v>
      </c>
      <c r="D83" s="508"/>
      <c r="E83" s="508"/>
      <c r="F83" s="509"/>
      <c r="G83" s="149"/>
      <c r="H83" s="149"/>
      <c r="I83" s="174"/>
      <c r="J83" s="175"/>
      <c r="K83" s="176"/>
      <c r="M83" s="5" t="s">
        <v>402</v>
      </c>
    </row>
    <row r="84" spans="1:13" ht="15" customHeight="1">
      <c r="A84" s="156" t="s">
        <v>406</v>
      </c>
      <c r="B84" s="288"/>
      <c r="C84" s="565"/>
      <c r="D84" s="550"/>
      <c r="E84" s="550"/>
      <c r="F84" s="551"/>
      <c r="G84" s="149"/>
      <c r="H84" s="149"/>
      <c r="I84" s="174"/>
      <c r="J84" s="175"/>
      <c r="K84" s="176"/>
      <c r="M84" s="5">
        <f>IF(B83="",0,B85-B84+1)</f>
        <v>0</v>
      </c>
    </row>
    <row r="85" spans="1:13" ht="15" customHeight="1">
      <c r="A85" s="156" t="s">
        <v>407</v>
      </c>
      <c r="B85" s="288"/>
      <c r="C85" s="566"/>
      <c r="D85" s="553"/>
      <c r="E85" s="553"/>
      <c r="F85" s="554"/>
      <c r="G85" s="149"/>
      <c r="H85" s="149"/>
      <c r="I85" s="174"/>
      <c r="J85" s="175"/>
      <c r="K85" s="176"/>
    </row>
    <row r="86" spans="1:13" ht="15" customHeight="1" thickBot="1">
      <c r="A86" s="157" t="s">
        <v>420</v>
      </c>
      <c r="B86" s="300">
        <f>IF(B83="",0,B83/M84*365)</f>
        <v>0</v>
      </c>
      <c r="C86" s="567"/>
      <c r="D86" s="556"/>
      <c r="E86" s="556"/>
      <c r="F86" s="557"/>
      <c r="G86" s="149"/>
      <c r="H86" s="149"/>
      <c r="I86" s="174"/>
      <c r="J86" s="175"/>
      <c r="K86" s="176"/>
    </row>
    <row r="87" spans="1:13" ht="15" customHeight="1" thickTop="1" thickBot="1">
      <c r="A87" s="510" t="s">
        <v>516</v>
      </c>
      <c r="B87" s="511"/>
      <c r="C87" s="511"/>
      <c r="D87" s="511"/>
      <c r="E87" s="511"/>
      <c r="F87" s="512"/>
      <c r="G87" s="149"/>
      <c r="H87" s="149"/>
      <c r="I87" s="174"/>
      <c r="J87" s="175"/>
      <c r="K87" s="176"/>
    </row>
    <row r="88" spans="1:13" ht="15" customHeight="1" thickTop="1">
      <c r="A88" s="154" t="s">
        <v>517</v>
      </c>
      <c r="B88" s="295"/>
      <c r="C88" s="507" t="s">
        <v>340</v>
      </c>
      <c r="D88" s="508"/>
      <c r="E88" s="508"/>
      <c r="F88" s="509"/>
      <c r="G88" s="149"/>
      <c r="H88" s="149"/>
      <c r="I88" s="174"/>
      <c r="J88" s="175"/>
      <c r="K88" s="176"/>
    </row>
    <row r="89" spans="1:13" ht="15" customHeight="1">
      <c r="A89" s="156" t="s">
        <v>515</v>
      </c>
      <c r="B89" s="381"/>
      <c r="C89" s="550"/>
      <c r="D89" s="550"/>
      <c r="E89" s="550"/>
      <c r="F89" s="551"/>
      <c r="G89" s="149"/>
      <c r="H89" s="149"/>
      <c r="I89" s="174"/>
      <c r="J89" s="175"/>
      <c r="K89" s="176"/>
    </row>
    <row r="90" spans="1:13" ht="15" customHeight="1">
      <c r="A90" s="173" t="s">
        <v>420</v>
      </c>
      <c r="B90" s="303">
        <f>IF(B88="",0,B88*B89)</f>
        <v>0</v>
      </c>
      <c r="C90" s="553"/>
      <c r="D90" s="553"/>
      <c r="E90" s="553"/>
      <c r="F90" s="554"/>
      <c r="G90" s="149"/>
      <c r="H90" s="149"/>
      <c r="I90" s="174"/>
      <c r="J90" s="175"/>
      <c r="K90" s="176"/>
    </row>
    <row r="91" spans="1:13" ht="15" customHeight="1" thickBot="1">
      <c r="A91" s="479"/>
      <c r="B91" s="480"/>
      <c r="C91" s="556"/>
      <c r="D91" s="556"/>
      <c r="E91" s="556"/>
      <c r="F91" s="557"/>
      <c r="G91" s="149"/>
      <c r="H91" s="149"/>
      <c r="I91" s="174"/>
      <c r="J91" s="175"/>
      <c r="K91" s="176"/>
    </row>
    <row r="92" spans="1:13" ht="15" customHeight="1" thickTop="1" thickBot="1">
      <c r="A92" s="273"/>
      <c r="B92" s="35"/>
      <c r="C92" s="106"/>
      <c r="D92" s="106"/>
      <c r="E92" s="106"/>
      <c r="F92" s="273"/>
      <c r="G92" s="149"/>
      <c r="H92" s="149"/>
      <c r="I92" s="356"/>
      <c r="J92" s="106"/>
      <c r="K92" s="120"/>
    </row>
    <row r="93" spans="1:13" ht="5.0999999999999996" customHeight="1" thickTop="1">
      <c r="A93" s="317"/>
      <c r="B93" s="318"/>
      <c r="C93" s="329"/>
      <c r="D93" s="329"/>
      <c r="E93" s="329"/>
      <c r="F93" s="320"/>
      <c r="G93" s="149"/>
      <c r="H93" s="149"/>
      <c r="I93" s="356"/>
      <c r="J93" s="106"/>
      <c r="K93" s="120"/>
    </row>
    <row r="94" spans="1:13" ht="15" customHeight="1">
      <c r="A94" s="321" t="s">
        <v>422</v>
      </c>
      <c r="B94" s="349">
        <f>(B70+B75+B81+B86+B90)</f>
        <v>0</v>
      </c>
      <c r="C94" s="389"/>
      <c r="D94" s="389"/>
      <c r="E94" s="389"/>
      <c r="F94" s="322"/>
      <c r="G94" s="149"/>
      <c r="H94" s="149"/>
      <c r="I94" s="356"/>
      <c r="J94" s="106"/>
      <c r="K94" s="120"/>
    </row>
    <row r="95" spans="1:13" ht="5.0999999999999996" customHeight="1" thickBot="1">
      <c r="A95" s="323"/>
      <c r="B95" s="324"/>
      <c r="C95" s="325"/>
      <c r="D95" s="325"/>
      <c r="E95" s="325"/>
      <c r="F95" s="326"/>
      <c r="G95" s="37"/>
      <c r="H95" s="37"/>
      <c r="I95" s="481"/>
      <c r="J95" s="482"/>
      <c r="K95" s="483"/>
      <c r="L95" s="39"/>
    </row>
    <row r="96" spans="1:13" ht="15" customHeight="1" thickTop="1" thickBot="1">
      <c r="A96" s="389"/>
      <c r="B96" s="29"/>
      <c r="C96" s="37"/>
      <c r="D96" s="37"/>
      <c r="E96" s="37"/>
      <c r="F96" s="37"/>
      <c r="G96" s="37"/>
      <c r="H96" s="37"/>
      <c r="I96" s="272"/>
      <c r="J96" s="272"/>
      <c r="K96" s="272"/>
      <c r="L96" s="39"/>
    </row>
    <row r="97" spans="1:12" ht="15" customHeight="1" thickTop="1" thickBot="1">
      <c r="A97" s="484" t="s">
        <v>518</v>
      </c>
      <c r="B97" s="485"/>
      <c r="C97" s="485"/>
      <c r="D97" s="485"/>
      <c r="E97" s="485"/>
      <c r="F97" s="485"/>
      <c r="G97" s="485"/>
      <c r="H97" s="485"/>
      <c r="I97" s="485"/>
      <c r="J97" s="485"/>
      <c r="K97" s="486"/>
      <c r="L97" s="39"/>
    </row>
    <row r="98" spans="1:12" ht="15" customHeight="1" thickTop="1">
      <c r="A98" s="487" t="s">
        <v>503</v>
      </c>
      <c r="B98" s="487"/>
      <c r="C98" s="487"/>
      <c r="D98" s="487"/>
      <c r="E98" s="487"/>
      <c r="F98" s="383"/>
      <c r="G98" s="209"/>
      <c r="H98" s="209"/>
      <c r="I98" s="488" t="s">
        <v>416</v>
      </c>
      <c r="J98" s="489"/>
      <c r="K98" s="490"/>
      <c r="L98" s="8"/>
    </row>
    <row r="99" spans="1:12" ht="15" customHeight="1" thickBot="1">
      <c r="A99" s="568" t="str">
        <f>IF(F98="","",IF(F98="Yes","Complete Tax Return Section.  See alternative options in Income Calculation Manual",IF(F98="No","Complete Profit and Loss Section.")))</f>
        <v/>
      </c>
      <c r="B99" s="568"/>
      <c r="C99" s="568"/>
      <c r="D99" s="568"/>
      <c r="E99" s="568"/>
      <c r="F99" s="568"/>
      <c r="G99" s="209"/>
      <c r="H99" s="209"/>
      <c r="I99" s="518"/>
      <c r="J99" s="473"/>
      <c r="K99" s="474"/>
      <c r="L99" s="8"/>
    </row>
    <row r="100" spans="1:12" ht="15" customHeight="1" thickTop="1">
      <c r="A100" s="357" t="s">
        <v>499</v>
      </c>
      <c r="B100" s="337"/>
      <c r="C100" s="117"/>
      <c r="D100" s="171"/>
      <c r="E100" s="358" t="s">
        <v>500</v>
      </c>
      <c r="F100" s="336"/>
      <c r="G100" s="25"/>
      <c r="I100" s="519"/>
      <c r="J100" s="475"/>
      <c r="K100" s="476"/>
      <c r="L100" s="6"/>
    </row>
    <row r="101" spans="1:12" ht="15" customHeight="1">
      <c r="A101" s="167" t="s">
        <v>346</v>
      </c>
      <c r="B101" s="296"/>
      <c r="C101" s="6"/>
      <c r="D101" s="36"/>
      <c r="E101" s="169" t="s">
        <v>501</v>
      </c>
      <c r="F101" s="297"/>
      <c r="G101" s="36"/>
      <c r="I101" s="519"/>
      <c r="J101" s="475"/>
      <c r="K101" s="476"/>
      <c r="L101" s="6"/>
    </row>
    <row r="102" spans="1:12" ht="15" customHeight="1">
      <c r="A102" s="167" t="s">
        <v>508</v>
      </c>
      <c r="B102" s="296"/>
      <c r="C102" s="6"/>
      <c r="D102" s="36"/>
      <c r="E102" s="169" t="s">
        <v>508</v>
      </c>
      <c r="F102" s="297"/>
      <c r="G102" s="36"/>
      <c r="I102" s="519"/>
      <c r="J102" s="475"/>
      <c r="K102" s="476"/>
      <c r="L102" s="6"/>
    </row>
    <row r="103" spans="1:12" ht="15" customHeight="1" thickBot="1">
      <c r="A103" s="168" t="s">
        <v>347</v>
      </c>
      <c r="B103" s="304">
        <f>IF(SUM(B101,B102)&lt;0,0,(SUM(B101,B102)))</f>
        <v>0</v>
      </c>
      <c r="C103" s="6"/>
      <c r="D103" s="14"/>
      <c r="E103" s="169" t="s">
        <v>502</v>
      </c>
      <c r="F103" s="384"/>
      <c r="G103" s="14"/>
      <c r="I103" s="519"/>
      <c r="J103" s="475"/>
      <c r="K103" s="476"/>
      <c r="L103" s="6"/>
    </row>
    <row r="104" spans="1:12" ht="15" customHeight="1" thickBot="1">
      <c r="A104" s="338"/>
      <c r="B104" s="339"/>
      <c r="C104" s="6"/>
      <c r="D104" s="14"/>
      <c r="E104" s="170" t="s">
        <v>347</v>
      </c>
      <c r="F104" s="340">
        <f>IF(F101="",0,IF(SUM(F101,108)&lt;0,0,SUM(F101,F102)/F103)*12)</f>
        <v>0</v>
      </c>
      <c r="G104" s="14"/>
      <c r="I104" s="519"/>
      <c r="J104" s="475"/>
      <c r="K104" s="476"/>
      <c r="L104" s="6"/>
    </row>
    <row r="105" spans="1:12" ht="15" customHeight="1" thickBot="1">
      <c r="A105" s="342"/>
      <c r="B105" s="343"/>
      <c r="C105" s="159"/>
      <c r="D105" s="159"/>
      <c r="E105" s="159"/>
      <c r="F105" s="160"/>
      <c r="G105" s="389"/>
      <c r="I105" s="519"/>
      <c r="J105" s="475"/>
      <c r="K105" s="476"/>
    </row>
    <row r="106" spans="1:12" ht="15" customHeight="1" thickTop="1" thickBot="1">
      <c r="A106" s="7"/>
      <c r="B106" s="101"/>
      <c r="C106" s="201"/>
      <c r="D106" s="201"/>
      <c r="E106" s="389"/>
      <c r="F106" s="389"/>
      <c r="G106" s="389"/>
      <c r="H106" s="388"/>
      <c r="I106" s="519"/>
      <c r="J106" s="475"/>
      <c r="K106" s="476"/>
    </row>
    <row r="107" spans="1:12" ht="5.0999999999999996" customHeight="1" thickTop="1">
      <c r="A107" s="327"/>
      <c r="B107" s="328"/>
      <c r="C107" s="329"/>
      <c r="D107" s="329"/>
      <c r="E107" s="329"/>
      <c r="F107" s="320"/>
      <c r="G107" s="389"/>
      <c r="H107" s="388"/>
      <c r="I107" s="519"/>
      <c r="J107" s="475"/>
      <c r="K107" s="476"/>
    </row>
    <row r="108" spans="1:12" ht="15" customHeight="1">
      <c r="A108" s="501" t="s">
        <v>486</v>
      </c>
      <c r="B108" s="502"/>
      <c r="C108" s="502"/>
      <c r="D108" s="308"/>
      <c r="E108" s="298">
        <f>MAX(B103,F104)</f>
        <v>0</v>
      </c>
      <c r="F108" s="322"/>
      <c r="G108" s="389"/>
      <c r="H108" s="388"/>
      <c r="I108" s="519"/>
      <c r="J108" s="475"/>
      <c r="K108" s="476"/>
    </row>
    <row r="109" spans="1:12" ht="5.0999999999999996" customHeight="1" thickBot="1">
      <c r="A109" s="330"/>
      <c r="B109" s="331"/>
      <c r="C109" s="332"/>
      <c r="D109" s="332"/>
      <c r="E109" s="332"/>
      <c r="F109" s="333"/>
      <c r="G109" s="389"/>
      <c r="H109" s="388"/>
      <c r="I109" s="520"/>
      <c r="J109" s="477"/>
      <c r="K109" s="478"/>
    </row>
    <row r="110" spans="1:12" ht="15" customHeight="1" thickTop="1">
      <c r="A110" s="7"/>
      <c r="B110" s="101"/>
      <c r="C110" s="201"/>
      <c r="D110" s="201"/>
      <c r="E110" s="201"/>
      <c r="F110" s="201"/>
      <c r="G110" s="201"/>
      <c r="H110" s="199"/>
      <c r="I110" s="199"/>
      <c r="J110" s="199"/>
      <c r="K110" s="39"/>
    </row>
    <row r="111" spans="1:12" ht="15" customHeight="1">
      <c r="A111" s="7"/>
      <c r="B111" s="101"/>
      <c r="C111" s="201"/>
      <c r="D111" s="201"/>
      <c r="E111" s="201"/>
      <c r="F111" s="201"/>
      <c r="G111" s="201"/>
      <c r="H111" s="199"/>
      <c r="I111" s="199"/>
      <c r="J111" s="199"/>
      <c r="K111" s="39"/>
    </row>
    <row r="112" spans="1:12" ht="15" customHeight="1">
      <c r="A112" s="7"/>
      <c r="B112" s="101"/>
      <c r="C112" s="201"/>
      <c r="D112" s="201"/>
      <c r="E112" s="201"/>
      <c r="F112" s="201"/>
      <c r="G112" s="201"/>
      <c r="H112" s="199"/>
      <c r="I112" s="199"/>
      <c r="J112" s="199"/>
      <c r="K112" s="39"/>
    </row>
    <row r="113" spans="1:12" ht="15" customHeight="1">
      <c r="A113" s="7"/>
      <c r="B113" s="101"/>
      <c r="C113" s="201"/>
      <c r="D113" s="201"/>
      <c r="E113" s="201"/>
      <c r="F113" s="201"/>
      <c r="G113" s="201"/>
      <c r="H113" s="199"/>
      <c r="I113" s="199"/>
      <c r="J113" s="199"/>
      <c r="K113" s="39"/>
    </row>
    <row r="114" spans="1:12" ht="15" customHeight="1">
      <c r="A114" s="7"/>
      <c r="B114" s="101"/>
      <c r="C114" s="201"/>
      <c r="D114" s="201"/>
      <c r="E114" s="201"/>
      <c r="F114" s="201"/>
      <c r="G114" s="201"/>
      <c r="H114" s="199"/>
      <c r="I114" s="199"/>
      <c r="J114" s="199"/>
      <c r="K114" s="39"/>
    </row>
    <row r="115" spans="1:12" ht="15" customHeight="1">
      <c r="A115" s="7"/>
      <c r="B115" s="101"/>
      <c r="C115" s="201"/>
      <c r="D115" s="201"/>
      <c r="E115" s="201"/>
      <c r="F115" s="201"/>
      <c r="G115" s="201"/>
      <c r="H115" s="199"/>
      <c r="I115" s="199"/>
      <c r="J115" s="199"/>
      <c r="K115" s="39"/>
    </row>
    <row r="116" spans="1:12" ht="15" customHeight="1">
      <c r="A116" s="7"/>
      <c r="B116" s="101"/>
      <c r="C116" s="201"/>
      <c r="D116" s="201"/>
      <c r="E116" s="201"/>
      <c r="F116" s="201"/>
      <c r="G116" s="201"/>
      <c r="H116" s="199"/>
      <c r="I116" s="199"/>
      <c r="J116" s="199"/>
      <c r="K116" s="39"/>
    </row>
    <row r="117" spans="1:12" ht="15" customHeight="1">
      <c r="A117" s="7"/>
      <c r="B117" s="101"/>
      <c r="C117" s="201"/>
      <c r="D117" s="201"/>
      <c r="E117" s="201"/>
      <c r="F117" s="201"/>
      <c r="G117" s="201"/>
      <c r="H117" s="199"/>
      <c r="I117" s="199"/>
      <c r="J117" s="199"/>
      <c r="K117" s="39"/>
    </row>
    <row r="118" spans="1:12" ht="13.5" thickBot="1">
      <c r="B118" s="201"/>
      <c r="C118" s="16"/>
      <c r="D118" s="16"/>
      <c r="E118" s="16"/>
      <c r="F118" s="16"/>
      <c r="G118" s="16"/>
      <c r="H118" s="16"/>
    </row>
    <row r="119" spans="1:12" ht="25.5">
      <c r="B119" s="172" t="s">
        <v>417</v>
      </c>
      <c r="C119" s="166" t="s">
        <v>421</v>
      </c>
      <c r="D119" s="503" t="s">
        <v>498</v>
      </c>
      <c r="E119" s="504"/>
      <c r="F119" s="151" t="s">
        <v>323</v>
      </c>
      <c r="G119" s="12"/>
      <c r="H119" s="12"/>
      <c r="I119" s="6"/>
      <c r="J119" s="6"/>
      <c r="K119" s="15"/>
      <c r="L119" s="6"/>
    </row>
    <row r="120" spans="1:12" ht="15.75" customHeight="1">
      <c r="B120" s="161" t="s">
        <v>418</v>
      </c>
      <c r="C120" s="162"/>
      <c r="D120" s="505"/>
      <c r="E120" s="506"/>
      <c r="F120" s="150"/>
      <c r="G120" s="25"/>
      <c r="H120" s="25"/>
      <c r="I120" s="13"/>
      <c r="J120" s="6"/>
      <c r="K120" s="6"/>
      <c r="L120" s="6"/>
    </row>
    <row r="121" spans="1:12" ht="15.75" customHeight="1" thickBot="1">
      <c r="B121" s="163" t="s">
        <v>419</v>
      </c>
      <c r="C121" s="164"/>
      <c r="D121" s="471"/>
      <c r="E121" s="472"/>
      <c r="F121" s="165"/>
      <c r="G121" s="9"/>
      <c r="H121" s="9"/>
      <c r="I121" s="6"/>
      <c r="J121" s="6"/>
      <c r="K121" s="6"/>
      <c r="L121" s="6"/>
    </row>
    <row r="122" spans="1:12" ht="15.75" customHeight="1">
      <c r="B122" s="8"/>
      <c r="C122" s="36"/>
      <c r="D122" s="36"/>
      <c r="E122" s="36"/>
      <c r="F122" s="36"/>
      <c r="G122" s="36"/>
      <c r="H122" s="36"/>
      <c r="I122" s="16"/>
      <c r="J122" s="6"/>
      <c r="K122" s="27"/>
      <c r="L122" s="6"/>
    </row>
    <row r="123" spans="1:12" ht="15.75" customHeight="1">
      <c r="A123" s="7"/>
      <c r="B123" s="8"/>
      <c r="C123" s="37"/>
      <c r="D123" s="37"/>
      <c r="E123" s="37"/>
      <c r="F123" s="37"/>
      <c r="G123" s="37"/>
      <c r="H123" s="37"/>
      <c r="I123" s="16"/>
      <c r="J123" s="6"/>
      <c r="K123" s="38"/>
      <c r="L123" s="6"/>
    </row>
    <row r="124" spans="1:12" ht="15.75" customHeight="1">
      <c r="B124" s="17"/>
      <c r="C124" s="37"/>
      <c r="D124" s="37"/>
      <c r="E124" s="37"/>
      <c r="F124" s="37"/>
      <c r="G124" s="37"/>
      <c r="H124" s="37"/>
      <c r="I124" s="16"/>
      <c r="J124" s="6"/>
      <c r="K124" s="6"/>
      <c r="L124" s="13"/>
    </row>
    <row r="125" spans="1:12" ht="15.75" customHeight="1">
      <c r="B125" s="29"/>
      <c r="C125" s="18"/>
      <c r="D125" s="18"/>
      <c r="E125" s="18"/>
      <c r="F125" s="18"/>
      <c r="G125" s="18"/>
      <c r="H125" s="18"/>
      <c r="I125" s="111"/>
      <c r="J125" s="6"/>
      <c r="K125" s="6"/>
      <c r="L125" s="11"/>
    </row>
    <row r="126" spans="1:12" ht="15.75" customHeight="1">
      <c r="B126" s="17"/>
      <c r="C126" s="6"/>
      <c r="D126" s="6"/>
      <c r="E126" s="6"/>
      <c r="F126" s="6"/>
      <c r="G126" s="6"/>
      <c r="H126" s="6"/>
      <c r="I126" s="111"/>
      <c r="J126" s="6"/>
      <c r="K126" s="6"/>
      <c r="L126" s="11"/>
    </row>
    <row r="127" spans="1:12" ht="15.75" customHeight="1">
      <c r="B127" s="17"/>
      <c r="C127" s="18"/>
      <c r="D127" s="18"/>
      <c r="E127" s="18"/>
      <c r="F127" s="18"/>
      <c r="G127" s="18"/>
      <c r="H127" s="18"/>
      <c r="I127" s="111"/>
      <c r="J127" s="6"/>
      <c r="K127" s="19"/>
      <c r="L127" s="27"/>
    </row>
    <row r="128" spans="1:12" ht="15.75" customHeight="1">
      <c r="B128" s="17"/>
      <c r="C128" s="18"/>
      <c r="D128" s="18"/>
      <c r="E128" s="18"/>
      <c r="F128" s="18"/>
      <c r="G128" s="18"/>
      <c r="H128" s="18"/>
      <c r="I128" s="111"/>
      <c r="J128" s="205"/>
      <c r="K128" s="19"/>
      <c r="L128" s="12"/>
    </row>
    <row r="129" spans="2:9" ht="15.75" customHeight="1">
      <c r="B129" s="111"/>
      <c r="C129" s="18"/>
      <c r="D129" s="18"/>
      <c r="E129" s="18"/>
      <c r="F129" s="18"/>
      <c r="G129" s="18"/>
      <c r="H129" s="18"/>
      <c r="I129" s="111"/>
    </row>
  </sheetData>
  <sheetProtection password="CC78" sheet="1" objects="1" scenarios="1" selectLockedCells="1"/>
  <mergeCells count="61">
    <mergeCell ref="B23:H23"/>
    <mergeCell ref="B40:H40"/>
    <mergeCell ref="D121:E121"/>
    <mergeCell ref="A108:C108"/>
    <mergeCell ref="D119:E119"/>
    <mergeCell ref="D120:E120"/>
    <mergeCell ref="A98:E98"/>
    <mergeCell ref="A99:F99"/>
    <mergeCell ref="A97:K97"/>
    <mergeCell ref="A77:F77"/>
    <mergeCell ref="C78:F78"/>
    <mergeCell ref="C79:F81"/>
    <mergeCell ref="A82:F82"/>
    <mergeCell ref="C83:F83"/>
    <mergeCell ref="C84:F86"/>
    <mergeCell ref="A87:F87"/>
    <mergeCell ref="C88:F88"/>
    <mergeCell ref="C89:F91"/>
    <mergeCell ref="A91:B91"/>
    <mergeCell ref="I95:K95"/>
    <mergeCell ref="C69:F71"/>
    <mergeCell ref="A72:F72"/>
    <mergeCell ref="C73:F73"/>
    <mergeCell ref="C74:F76"/>
    <mergeCell ref="A76:B76"/>
    <mergeCell ref="A67:F67"/>
    <mergeCell ref="A56:D56"/>
    <mergeCell ref="F56:K56"/>
    <mergeCell ref="A61:B61"/>
    <mergeCell ref="B64:I64"/>
    <mergeCell ref="B65:I65"/>
    <mergeCell ref="A66:K66"/>
    <mergeCell ref="I67:K68"/>
    <mergeCell ref="C68:F68"/>
    <mergeCell ref="A39:D39"/>
    <mergeCell ref="F39:K39"/>
    <mergeCell ref="B42:H42"/>
    <mergeCell ref="J42:K42"/>
    <mergeCell ref="I44:K44"/>
    <mergeCell ref="B25:H25"/>
    <mergeCell ref="J25:K25"/>
    <mergeCell ref="I27:K27"/>
    <mergeCell ref="I28:K37"/>
    <mergeCell ref="E30:F30"/>
    <mergeCell ref="A35:C35"/>
    <mergeCell ref="I98:K98"/>
    <mergeCell ref="I99:K109"/>
    <mergeCell ref="A1:K3"/>
    <mergeCell ref="B4:I4"/>
    <mergeCell ref="B5:I5"/>
    <mergeCell ref="A6:K6"/>
    <mergeCell ref="B8:H8"/>
    <mergeCell ref="J8:K8"/>
    <mergeCell ref="I10:K10"/>
    <mergeCell ref="I11:K20"/>
    <mergeCell ref="E13:F13"/>
    <mergeCell ref="A18:C18"/>
    <mergeCell ref="A22:D22"/>
    <mergeCell ref="F22:K22"/>
    <mergeCell ref="I45:K54"/>
    <mergeCell ref="A52:C52"/>
  </mergeCells>
  <conditionalFormatting sqref="L127:L128">
    <cfRule type="expression" dxfId="16" priority="175">
      <formula>$J$126="No"</formula>
    </cfRule>
  </conditionalFormatting>
  <conditionalFormatting sqref="B101:B102 F101:F102 F98 B78:B80 B83:B85 B68:B69 B73:B74 B88:B89 C84:F86 C79:F81 C69:F71 C74:F76 C89:F91 F45:F46 B8:H8 F11:F12 F14:F16 B19 B25:H25 F28:F29 F31:F33 B36 B42:H42 B53 F49:F50 B45:B47 B11:B13 B28:B30 I11:K20 I28:K37 I45:K54">
    <cfRule type="notContainsBlanks" dxfId="15" priority="171">
      <formula>LEN(TRIM(B8))&gt;0</formula>
    </cfRule>
  </conditionalFormatting>
  <conditionalFormatting sqref="B103:B104 F103:F104 B94 B75 B81 B86 B90 E61 B15 F20 E22 B32 F37 E39 B49 F54 E56:E58">
    <cfRule type="cellIs" dxfId="14" priority="166" operator="greaterThan">
      <formula>0</formula>
    </cfRule>
  </conditionalFormatting>
  <conditionalFormatting sqref="B70">
    <cfRule type="cellIs" dxfId="13" priority="141" operator="greaterThan">
      <formula>0</formula>
    </cfRule>
    <cfRule type="cellIs" dxfId="12" priority="142" operator="greaterThan">
      <formula>0</formula>
    </cfRule>
  </conditionalFormatting>
  <conditionalFormatting sqref="E108">
    <cfRule type="cellIs" dxfId="11" priority="9" operator="equal">
      <formula>0</formula>
    </cfRule>
    <cfRule type="containsBlanks" dxfId="10" priority="10">
      <formula>LEN(TRIM(E108))=0</formula>
    </cfRule>
    <cfRule type="containsErrors" dxfId="9" priority="176">
      <formula>ISERROR(E108)</formula>
    </cfRule>
  </conditionalFormatting>
  <conditionalFormatting sqref="F104">
    <cfRule type="containsErrors" dxfId="8" priority="8">
      <formula>ISERROR(F104)</formula>
    </cfRule>
  </conditionalFormatting>
  <conditionalFormatting sqref="I99:K109">
    <cfRule type="containsBlanks" dxfId="7" priority="5">
      <formula>LEN(TRIM(I99))=0</formula>
    </cfRule>
  </conditionalFormatting>
  <conditionalFormatting sqref="B11">
    <cfRule type="notContainsBlanks" dxfId="6" priority="4">
      <formula>LEN(TRIM(B11))&gt;0</formula>
    </cfRule>
  </conditionalFormatting>
  <conditionalFormatting sqref="B28">
    <cfRule type="notContainsBlanks" dxfId="5" priority="3">
      <formula>LEN(TRIM(B28))&gt;0</formula>
    </cfRule>
  </conditionalFormatting>
  <conditionalFormatting sqref="B79">
    <cfRule type="notContainsBlanks" dxfId="4" priority="2">
      <formula>LEN(TRIM(B79))&gt;0</formula>
    </cfRule>
  </conditionalFormatting>
  <conditionalFormatting sqref="B84">
    <cfRule type="notContainsBlanks" dxfId="3" priority="1">
      <formula>LEN(TRIM(B84))&gt;0</formula>
    </cfRule>
  </conditionalFormatting>
  <dataValidations disablePrompts="1" count="6">
    <dataValidation type="list" allowBlank="1" showInputMessage="1" showErrorMessage="1" sqref="F98:F99">
      <formula1>"Yes,No"</formula1>
    </dataValidation>
    <dataValidation type="textLength" operator="lessThanOrEqual" allowBlank="1" showInputMessage="1" showErrorMessage="1" error="Input in MM/DD/YY format." prompt="Input in MM/DD/YY format." sqref="B28:B29 B79:B80 B11:B12 B84:B85">
      <formula1>6</formula1>
    </dataValidation>
    <dataValidation type="list" allowBlank="1" showInputMessage="1" showErrorMessage="1" sqref="F29 F12">
      <formula1>"1 (Annual), 12 (Monthly), 24 (Semi-Monthly), 26 (Bi-weekly),52 (Weekly)"</formula1>
    </dataValidation>
    <dataValidation allowBlank="1" showErrorMessage="1" prompt="Enter the type of income documentation used to qualify the household." sqref="J42 J25 J8:J9"/>
    <dataValidation type="list" allowBlank="1" showInputMessage="1" showErrorMessage="1" sqref="L5">
      <formula1>"2014, 2015"</formula1>
    </dataValidation>
    <dataValidation type="decimal" operator="greaterThan" allowBlank="1" showInputMessage="1" showErrorMessage="1" sqref="B68 B73 B78 B83 B88">
      <formula1>0</formula1>
    </dataValidation>
  </dataValidations>
  <pageMargins left="1.8541666666666699E-2" right="0.2" top="0.5" bottom="0.5" header="0.3" footer="0.05"/>
  <pageSetup scale="65" fitToHeight="0" orientation="portrait" r:id="rId1"/>
  <headerFooter>
    <oddFooter>&amp;L&amp;"-,Regular"&amp;10Effective:  03/25/2016&amp;C&amp;"-,Regular"&amp;10&amp;P of &amp;N&amp;R&amp;"-,Regular"&amp;10&amp;A</oddFooter>
  </headerFooter>
  <rowBreaks count="1" manualBreakCount="1">
    <brk id="63" max="1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Link xmlns="19dd16c0-1183-4a2c-a40f-d19bfcc58c3c">
      <Url xsi:nil="true"/>
      <Description xsi:nil="true"/>
    </Link>
    <Procedure_x0020_number xmlns="19dd16c0-1183-4a2c-a40f-d19bfcc58c3c">16.0151</Procedure_x0020_numb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53F9D635A28C4A982A9A726277B727" ma:contentTypeVersion="5" ma:contentTypeDescription="Create a new document." ma:contentTypeScope="" ma:versionID="93879361a3fdda8cc7a1193103068998">
  <xsd:schema xmlns:xsd="http://www.w3.org/2001/XMLSchema" xmlns:p="http://schemas.microsoft.com/office/2006/metadata/properties" xmlns:ns2="19dd16c0-1183-4a2c-a40f-d19bfcc58c3c" targetNamespace="http://schemas.microsoft.com/office/2006/metadata/properties" ma:root="true" ma:fieldsID="591fba30b882c56e49306fe09d2b0f6f" ns2:_="">
    <xsd:import namespace="19dd16c0-1183-4a2c-a40f-d19bfcc58c3c"/>
    <xsd:element name="properties">
      <xsd:complexType>
        <xsd:sequence>
          <xsd:element name="documentManagement">
            <xsd:complexType>
              <xsd:all>
                <xsd:element ref="ns2:Procedure_x0020_number"/>
                <xsd:element ref="ns2:Link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9dd16c0-1183-4a2c-a40f-d19bfcc58c3c" elementFormDefault="qualified">
    <xsd:import namespace="http://schemas.microsoft.com/office/2006/documentManagement/types"/>
    <xsd:element name="Procedure_x0020_number" ma:index="8" ma:displayName="Procedure number" ma:internalName="Procedure_x0020_number">
      <xsd:simpleType>
        <xsd:restriction base="dms:Number">
          <xsd:maxInclusive value="30"/>
          <xsd:minInclusive value="1"/>
        </xsd:restriction>
      </xsd:simpleType>
    </xsd:element>
    <xsd:element name="Link" ma:index="9" nillable="true" ma:displayName="Related link(s)" ma:default="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8EB39D5-D015-4E77-8792-D3DACD3350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ECAD83-5EB9-42CA-83F7-FF7518E120B4}">
  <ds:schemaRefs>
    <ds:schemaRef ds:uri="http://schemas.microsoft.com/office/2006/metadata/properties"/>
    <ds:schemaRef ds:uri="19dd16c0-1183-4a2c-a40f-d19bfcc58c3c"/>
  </ds:schemaRefs>
</ds:datastoreItem>
</file>

<file path=customXml/itemProps3.xml><?xml version="1.0" encoding="utf-8"?>
<ds:datastoreItem xmlns:ds="http://schemas.openxmlformats.org/officeDocument/2006/customXml" ds:itemID="{34D6BDF3-A576-4C64-ABA2-25B66D029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d16c0-1183-4a2c-a40f-d19bfcc58c3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C6018189-AF9A-4523-A785-DA216134B3B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26</vt:i4>
      </vt:variant>
    </vt:vector>
  </HeadingPairs>
  <TitlesOfParts>
    <vt:vector size="38" baseType="lpstr">
      <vt:lpstr>Funds Reservation Form</vt:lpstr>
      <vt:lpstr>Household_Summary</vt:lpstr>
      <vt:lpstr>Periods</vt:lpstr>
      <vt:lpstr>Household Member #1-Income</vt:lpstr>
      <vt:lpstr>Household Member #2-Income</vt:lpstr>
      <vt:lpstr>Household Member #3-Income</vt:lpstr>
      <vt:lpstr>Household Member #4-Income</vt:lpstr>
      <vt:lpstr>Household Member #5-Income</vt:lpstr>
      <vt:lpstr>Household Member #6-Income</vt:lpstr>
      <vt:lpstr>Zero Income &amp; Unemployed Cert</vt:lpstr>
      <vt:lpstr>Pay Periods</vt:lpstr>
      <vt:lpstr>Revisions</vt:lpstr>
      <vt:lpstr>City</vt:lpstr>
      <vt:lpstr>Colorado</vt:lpstr>
      <vt:lpstr>County</vt:lpstr>
      <vt:lpstr>CountyState</vt:lpstr>
      <vt:lpstr>HHSize2015</vt:lpstr>
      <vt:lpstr>Homebuyer_Name</vt:lpstr>
      <vt:lpstr>HouseholdSize</vt:lpstr>
      <vt:lpstr>Income_Year</vt:lpstr>
      <vt:lpstr>Kansas</vt:lpstr>
      <vt:lpstr>Member_Institution</vt:lpstr>
      <vt:lpstr>MRB_Income_Limits_2015</vt:lpstr>
      <vt:lpstr>Nebraska</vt:lpstr>
      <vt:lpstr>Oklahoma</vt:lpstr>
      <vt:lpstr>PayRates</vt:lpstr>
      <vt:lpstr>'Funds Reservation Form'!Print_Area</vt:lpstr>
      <vt:lpstr>'Household Member #1-Income'!Print_Area</vt:lpstr>
      <vt:lpstr>'Household Member #2-Income'!Print_Area</vt:lpstr>
      <vt:lpstr>'Household Member #3-Income'!Print_Area</vt:lpstr>
      <vt:lpstr>'Household Member #4-Income'!Print_Area</vt:lpstr>
      <vt:lpstr>'Household Member #5-Income'!Print_Area</vt:lpstr>
      <vt:lpstr>'Household Member #6-Income'!Print_Area</vt:lpstr>
      <vt:lpstr>Household_Summary!Print_Area</vt:lpstr>
      <vt:lpstr>Property_Address</vt:lpstr>
      <vt:lpstr>State</vt:lpstr>
      <vt:lpstr>TotalHouseholdSize</vt:lpstr>
      <vt:lpstr>Zip</vt:lpstr>
    </vt:vector>
  </TitlesOfParts>
  <Company>Federal Home Loan Bank Chicago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jrudie</dc:creator>
  <cp:lastModifiedBy>Terri A. Smith</cp:lastModifiedBy>
  <cp:lastPrinted>2016-03-24T19:54:04Z</cp:lastPrinted>
  <dcterms:created xsi:type="dcterms:W3CDTF">2010-03-07T18:12:22Z</dcterms:created>
  <dcterms:modified xsi:type="dcterms:W3CDTF">2016-03-24T20:37:30Z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">
    <vt:lpwstr/>
  </property>
  <property fmtid="{D5CDD505-2E9C-101B-9397-08002B2CF9AE}" pid="3" name="Procedure number">
    <vt:lpwstr>7.5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display_urn:schemas-microsoft-com:office:office#Author">
    <vt:lpwstr>System Account</vt:lpwstr>
  </property>
  <property fmtid="{D5CDD505-2E9C-101B-9397-08002B2CF9AE}" pid="6" name="ContentTypeId">
    <vt:lpwstr>0x0101006353F9D635A28C4A982A9A726277B727</vt:lpwstr>
  </property>
  <property fmtid="{D5CDD505-2E9C-101B-9397-08002B2CF9AE}" pid="7" name="URL">
    <vt:lpwstr/>
  </property>
  <property fmtid="{D5CDD505-2E9C-101B-9397-08002B2CF9AE}" pid="8" name="{A44787D4-0540-4523-9961-78E4036D8C6D}">
    <vt:lpwstr>{33FD508E-6132-4FF2-B8AA-200B7E1FAD7D}</vt:lpwstr>
  </property>
</Properties>
</file>